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980" windowHeight="9288"/>
  </bookViews>
  <sheets>
    <sheet name="Мальч.ДДЮ " sheetId="1" r:id="rId1"/>
  </sheets>
  <definedNames>
    <definedName name="_xlnm.Print_Area" localSheetId="0">'Мальч.ДДЮ '!$B$1:$R$58</definedName>
  </definedNames>
  <calcPr calcId="145621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K45" i="1" s="1"/>
  <c r="F44" i="1"/>
  <c r="I43" i="1"/>
  <c r="I44" i="1" s="1"/>
  <c r="I45" i="1" s="1"/>
  <c r="H43" i="1"/>
  <c r="Q42" i="1"/>
  <c r="H42" i="1"/>
  <c r="R42" i="1" s="1"/>
  <c r="Q41" i="1"/>
  <c r="H41" i="1"/>
  <c r="R41" i="1" s="1"/>
  <c r="Q40" i="1"/>
  <c r="H40" i="1"/>
  <c r="R40" i="1" s="1"/>
  <c r="Q39" i="1"/>
  <c r="H39" i="1"/>
  <c r="R39" i="1" s="1"/>
  <c r="Q38" i="1"/>
  <c r="H38" i="1"/>
  <c r="R38" i="1" s="1"/>
  <c r="Q37" i="1"/>
  <c r="H37" i="1"/>
  <c r="R37" i="1" s="1"/>
  <c r="Q36" i="1"/>
  <c r="H36" i="1"/>
  <c r="H44" i="1" s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N32" i="1"/>
  <c r="N45" i="1" s="1"/>
  <c r="L32" i="1"/>
  <c r="F32" i="1"/>
  <c r="F45" i="1" s="1"/>
  <c r="Q31" i="1"/>
  <c r="R31" i="1" s="1"/>
  <c r="Q30" i="1"/>
  <c r="R30" i="1" s="1"/>
  <c r="Q29" i="1"/>
  <c r="R29" i="1" s="1"/>
  <c r="Q28" i="1"/>
  <c r="R28" i="1" s="1"/>
  <c r="P27" i="1"/>
  <c r="O27" i="1"/>
  <c r="O32" i="1" s="1"/>
  <c r="N27" i="1"/>
  <c r="M27" i="1"/>
  <c r="M32" i="1" s="1"/>
  <c r="M45" i="1" s="1"/>
  <c r="L27" i="1"/>
  <c r="H27" i="1"/>
  <c r="H26" i="1"/>
  <c r="Q25" i="1"/>
  <c r="R25" i="1" s="1"/>
  <c r="H24" i="1"/>
  <c r="H23" i="1"/>
  <c r="H32" i="1" s="1"/>
  <c r="O22" i="1"/>
  <c r="O45" i="1" s="1"/>
  <c r="M22" i="1"/>
  <c r="L22" i="1"/>
  <c r="L45" i="1" s="1"/>
  <c r="K22" i="1"/>
  <c r="F22" i="1"/>
  <c r="Q20" i="1"/>
  <c r="H20" i="1"/>
  <c r="R20" i="1" s="1"/>
  <c r="H19" i="1"/>
  <c r="H18" i="1"/>
  <c r="R24" i="1" l="1"/>
  <c r="H22" i="1"/>
  <c r="H45" i="1" s="1"/>
  <c r="Q27" i="1"/>
  <c r="R27" i="1" s="1"/>
  <c r="R36" i="1"/>
  <c r="Q43" i="1"/>
  <c r="Q44" i="1" s="1"/>
  <c r="P18" i="1"/>
  <c r="P19" i="1"/>
  <c r="Q19" i="1" s="1"/>
  <c r="R19" i="1" s="1"/>
  <c r="P23" i="1"/>
  <c r="P24" i="1"/>
  <c r="Q24" i="1" s="1"/>
  <c r="P26" i="1"/>
  <c r="Q26" i="1" s="1"/>
  <c r="R26" i="1" s="1"/>
  <c r="J43" i="1"/>
  <c r="J44" i="1" s="1"/>
  <c r="J45" i="1" s="1"/>
  <c r="R43" i="1" l="1"/>
  <c r="P32" i="1"/>
  <c r="Q23" i="1"/>
  <c r="P22" i="1"/>
  <c r="P45" i="1" s="1"/>
  <c r="Q18" i="1"/>
  <c r="R44" i="1"/>
  <c r="Q50" i="1"/>
  <c r="Q49" i="1"/>
  <c r="Q22" i="1" l="1"/>
  <c r="R18" i="1"/>
  <c r="R22" i="1" s="1"/>
  <c r="Q32" i="1"/>
  <c r="R23" i="1"/>
  <c r="R32" i="1" s="1"/>
  <c r="R45" i="1" l="1"/>
  <c r="Q45" i="1"/>
  <c r="Q47" i="1" l="1"/>
  <c r="S45" i="1"/>
</calcChain>
</file>

<file path=xl/sharedStrings.xml><?xml version="1.0" encoding="utf-8"?>
<sst xmlns="http://schemas.openxmlformats.org/spreadsheetml/2006/main" count="76" uniqueCount="74">
  <si>
    <t>Унифицированная форма № Т-3</t>
  </si>
  <si>
    <t xml:space="preserve">Утверждена Постановлением Госкомстата России </t>
  </si>
  <si>
    <t>от 05.01.2004 №1</t>
  </si>
  <si>
    <t>СОГЛАСОВАНО</t>
  </si>
  <si>
    <t>И.о. начальника МУ УО                                  Д. Н. Крецу</t>
  </si>
  <si>
    <t>Муниципальное бюджетное учреждение дополнительного образования Мальчевский Дом детства и юношества</t>
  </si>
  <si>
    <t>УТВЕРЖДЕНО</t>
  </si>
  <si>
    <t>наименование организации</t>
  </si>
  <si>
    <t>Приказом организации</t>
  </si>
  <si>
    <t>Номер             документа</t>
  </si>
  <si>
    <t>Дата                 составления</t>
  </si>
  <si>
    <t>от "____" ____________ 202__ г. №____</t>
  </si>
  <si>
    <t>ШТАТНОЕ РАСПИСАНИЕ</t>
  </si>
  <si>
    <t>Штат в количестве _________ единиц</t>
  </si>
  <si>
    <t>на  "01 " октября 2025 г.</t>
  </si>
  <si>
    <t>Директор____________Чередниченко Т.Н.</t>
  </si>
  <si>
    <t>М.П.</t>
  </si>
  <si>
    <t>Структурное подразделение</t>
  </si>
  <si>
    <t>Должность (специальность, профессия), разряд, класс (категоря) квалификация</t>
  </si>
  <si>
    <t>разряд</t>
  </si>
  <si>
    <t>Количест-во штатных единиц</t>
  </si>
  <si>
    <t>Тарифная ставка (оклад) и пр., руб.</t>
  </si>
  <si>
    <t>Оклад с учетом к-ва ставок</t>
  </si>
  <si>
    <t>Компенсационные выплаты</t>
  </si>
  <si>
    <t>Стимулирующие выплаты</t>
  </si>
  <si>
    <t>Всего доплат</t>
  </si>
  <si>
    <t>Всего заработная плата</t>
  </si>
  <si>
    <t>наименование</t>
  </si>
  <si>
    <t>код</t>
  </si>
  <si>
    <t>доплата за работу в выходные и праздничные дни</t>
  </si>
  <si>
    <t>доплата за работу в ночное время</t>
  </si>
  <si>
    <t>за работу с особыми условиями труда</t>
  </si>
  <si>
    <t>надбавка за квалификацию</t>
  </si>
  <si>
    <t>надбавка за выслугу лет</t>
  </si>
  <si>
    <t>надбавка молодому специалисту</t>
  </si>
  <si>
    <t>надбавка за почетное звание</t>
  </si>
  <si>
    <t>надбавка за специфику работы</t>
  </si>
  <si>
    <t xml:space="preserve">Директор </t>
  </si>
  <si>
    <t xml:space="preserve">Заместитель директора </t>
  </si>
  <si>
    <t>Заместитель директора по административно-хозяйственной работе</t>
  </si>
  <si>
    <t>Педагог-организатор</t>
  </si>
  <si>
    <t>Педагог-психолог</t>
  </si>
  <si>
    <t xml:space="preserve">Социальный педагог </t>
  </si>
  <si>
    <t>часы</t>
  </si>
  <si>
    <t>Методист</t>
  </si>
  <si>
    <t xml:space="preserve">Педагог дополнительного образования </t>
  </si>
  <si>
    <t>8.1.</t>
  </si>
  <si>
    <t>в т.ч. М.З.</t>
  </si>
  <si>
    <t>8.1.1.</t>
  </si>
  <si>
    <t xml:space="preserve">из них внешние совместители </t>
  </si>
  <si>
    <t>8.2.</t>
  </si>
  <si>
    <t>в т.ч. С.З.</t>
  </si>
  <si>
    <t>8.2.1</t>
  </si>
  <si>
    <t>Водитель автомобиля</t>
  </si>
  <si>
    <t>Секретарь-машинистка</t>
  </si>
  <si>
    <t>Костюмер</t>
  </si>
  <si>
    <t>Художник</t>
  </si>
  <si>
    <t>Рабочий по комплексному обслуживанию и ремонту зданий</t>
  </si>
  <si>
    <t xml:space="preserve">Уборщик служебных помещений </t>
  </si>
  <si>
    <t>Сторож (вахтер)</t>
  </si>
  <si>
    <t>Сторож</t>
  </si>
  <si>
    <t>Итого</t>
  </si>
  <si>
    <t>Итого фонд оплаты труда по учреждению</t>
  </si>
  <si>
    <t xml:space="preserve">в том числе </t>
  </si>
  <si>
    <t>доплаты за работу, не входящую в круг прямых обязанностей</t>
  </si>
  <si>
    <t>выплаты стимулирующего характера</t>
  </si>
  <si>
    <t>,</t>
  </si>
  <si>
    <t xml:space="preserve">Руководитель кадровой службы </t>
  </si>
  <si>
    <t>Чередниченко Т.Н.</t>
  </si>
  <si>
    <t>расшифровка подписи</t>
  </si>
  <si>
    <t>Главный бухгалтер</t>
  </si>
  <si>
    <t>Куличенко Т.В.</t>
  </si>
  <si>
    <t xml:space="preserve">                                              __________________    </t>
  </si>
  <si>
    <t xml:space="preserve">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</si>
</sst>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u/>
      <sz val="9"/>
      <name val="Arial Cyr"/>
      <charset val="204"/>
    </font>
    <font>
      <sz val="7"/>
      <name val="Arial Cyr"/>
      <charset val="204"/>
    </font>
    <font>
      <b/>
      <sz val="7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6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/>
    <xf numFmtId="0" fontId="3" fillId="2" borderId="0" xfId="0" applyFont="1" applyFill="1"/>
    <xf numFmtId="49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0" xfId="0" applyFont="1" applyFill="1" applyBorder="1" applyAlignment="1"/>
    <xf numFmtId="0" fontId="4" fillId="2" borderId="2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 applyAlignment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3" fillId="2" borderId="0" xfId="1" applyFont="1" applyFill="1" applyBorder="1" applyAlignment="1"/>
    <xf numFmtId="0" fontId="4" fillId="2" borderId="6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 textRotation="90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Border="1" applyAlignment="1"/>
    <xf numFmtId="0" fontId="6" fillId="2" borderId="0" xfId="0" applyFont="1" applyFill="1" applyBorder="1" applyAlignment="1">
      <alignment vertical="top"/>
    </xf>
    <xf numFmtId="0" fontId="2" fillId="2" borderId="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2" fontId="3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/>
    <xf numFmtId="0" fontId="2" fillId="2" borderId="6" xfId="0" applyFont="1" applyFill="1" applyBorder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/>
    </xf>
    <xf numFmtId="0" fontId="3" fillId="2" borderId="11" xfId="0" applyFont="1" applyFill="1" applyBorder="1"/>
    <xf numFmtId="0" fontId="2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/>
    <xf numFmtId="0" fontId="2" fillId="2" borderId="10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10" xfId="0" applyFont="1" applyFill="1" applyBorder="1" applyAlignment="1">
      <alignment horizontal="left" wrapText="1"/>
    </xf>
    <xf numFmtId="2" fontId="3" fillId="2" borderId="10" xfId="0" applyNumberFormat="1" applyFont="1" applyFill="1" applyBorder="1" applyAlignment="1"/>
    <xf numFmtId="0" fontId="4" fillId="2" borderId="0" xfId="0" applyFont="1" applyFill="1"/>
    <xf numFmtId="0" fontId="8" fillId="2" borderId="6" xfId="0" applyFont="1" applyFill="1" applyBorder="1" applyAlignment="1">
      <alignment horizontal="left"/>
    </xf>
    <xf numFmtId="49" fontId="4" fillId="2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right" wrapText="1"/>
    </xf>
    <xf numFmtId="0" fontId="4" fillId="2" borderId="6" xfId="0" applyFont="1" applyFill="1" applyBorder="1" applyAlignment="1">
      <alignment horizontal="left" wrapText="1"/>
    </xf>
    <xf numFmtId="2" fontId="4" fillId="2" borderId="10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7" fillId="2" borderId="6" xfId="0" applyFont="1" applyFill="1" applyBorder="1" applyAlignment="1">
      <alignment horizontal="left"/>
    </xf>
    <xf numFmtId="49" fontId="6" fillId="2" borderId="6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left" wrapText="1"/>
    </xf>
    <xf numFmtId="2" fontId="6" fillId="2" borderId="10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3" fillId="2" borderId="15" xfId="0" applyFont="1" applyFill="1" applyBorder="1"/>
    <xf numFmtId="0" fontId="2" fillId="2" borderId="1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left" wrapText="1"/>
    </xf>
    <xf numFmtId="2" fontId="2" fillId="2" borderId="17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/>
    <xf numFmtId="2" fontId="3" fillId="2" borderId="0" xfId="0" applyNumberFormat="1" applyFont="1" applyFill="1" applyBorder="1"/>
    <xf numFmtId="2" fontId="3" fillId="2" borderId="10" xfId="0" applyNumberFormat="1" applyFont="1" applyFill="1" applyBorder="1" applyAlignment="1">
      <alignment horizontal="right"/>
    </xf>
    <xf numFmtId="0" fontId="3" fillId="2" borderId="13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 wrapText="1"/>
    </xf>
    <xf numFmtId="2" fontId="2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/>
    <xf numFmtId="2" fontId="3" fillId="2" borderId="6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left" wrapText="1"/>
    </xf>
    <xf numFmtId="2" fontId="3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/>
    <xf numFmtId="2" fontId="2" fillId="2" borderId="0" xfId="0" applyNumberFormat="1" applyFont="1" applyFill="1" applyBorder="1"/>
    <xf numFmtId="165" fontId="3" fillId="2" borderId="6" xfId="0" applyNumberFormat="1" applyFont="1" applyFill="1" applyBorder="1" applyAlignment="1">
      <alignment horizontal="center"/>
    </xf>
    <xf numFmtId="0" fontId="2" fillId="2" borderId="2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4" fontId="2" fillId="2" borderId="13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165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left"/>
    </xf>
    <xf numFmtId="2" fontId="2" fillId="2" borderId="0" xfId="0" applyNumberFormat="1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center" vertical="top"/>
    </xf>
    <xf numFmtId="165" fontId="3" fillId="2" borderId="0" xfId="0" applyNumberFormat="1" applyFont="1" applyFill="1" applyBorder="1" applyAlignment="1">
      <alignment horizontal="center" vertical="top"/>
    </xf>
    <xf numFmtId="2" fontId="3" fillId="2" borderId="2" xfId="0" applyNumberFormat="1" applyFont="1" applyFill="1" applyBorder="1" applyAlignment="1">
      <alignment horizontal="left" vertical="top"/>
    </xf>
    <xf numFmtId="2" fontId="3" fillId="2" borderId="0" xfId="0" applyNumberFormat="1" applyFont="1" applyFill="1" applyBorder="1" applyAlignment="1">
      <alignment horizontal="left" vertical="top"/>
    </xf>
    <xf numFmtId="165" fontId="3" fillId="2" borderId="0" xfId="0" applyNumberFormat="1" applyFont="1" applyFill="1" applyBorder="1" applyAlignment="1">
      <alignment horizontal="left"/>
    </xf>
    <xf numFmtId="165" fontId="2" fillId="2" borderId="0" xfId="0" applyNumberFormat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vertical="top"/>
    </xf>
    <xf numFmtId="1" fontId="3" fillId="2" borderId="0" xfId="0" applyNumberFormat="1" applyFont="1" applyFill="1" applyBorder="1" applyAlignment="1">
      <alignment horizontal="left"/>
    </xf>
    <xf numFmtId="1" fontId="2" fillId="2" borderId="0" xfId="0" applyNumberFormat="1" applyFont="1" applyFill="1" applyBorder="1" applyAlignment="1">
      <alignment horizontal="left"/>
    </xf>
    <xf numFmtId="2" fontId="2" fillId="2" borderId="0" xfId="0" applyNumberFormat="1" applyFont="1" applyFill="1" applyBorder="1" applyAlignment="1">
      <alignment horizontal="left"/>
    </xf>
    <xf numFmtId="1" fontId="3" fillId="2" borderId="0" xfId="0" applyNumberFormat="1" applyFont="1" applyFill="1" applyBorder="1"/>
    <xf numFmtId="1" fontId="3" fillId="2" borderId="0" xfId="0" applyNumberFormat="1" applyFont="1" applyFill="1" applyBorder="1" applyAlignment="1">
      <alignment horizontal="center"/>
    </xf>
    <xf numFmtId="165" fontId="3" fillId="2" borderId="0" xfId="0" applyNumberFormat="1" applyFont="1" applyFill="1" applyBorder="1"/>
    <xf numFmtId="165" fontId="2" fillId="2" borderId="0" xfId="0" applyNumberFormat="1" applyFont="1" applyFill="1" applyBorder="1"/>
    <xf numFmtId="1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2" fontId="2" fillId="2" borderId="0" xfId="0" applyNumberFormat="1" applyFont="1" applyFill="1"/>
    <xf numFmtId="49" fontId="3" fillId="2" borderId="0" xfId="0" applyNumberFormat="1" applyFont="1" applyFill="1" applyAlignment="1">
      <alignment horizontal="center"/>
    </xf>
    <xf numFmtId="2" fontId="3" fillId="2" borderId="0" xfId="0" applyNumberFormat="1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3">
    <cellStyle name="Денежный" xfId="1" builtinId="4"/>
    <cellStyle name="Денежный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242"/>
  <sheetViews>
    <sheetView tabSelected="1" view="pageBreakPreview" topLeftCell="A19" zoomScaleNormal="100" zoomScaleSheetLayoutView="100" workbookViewId="0">
      <selection activeCell="A40" sqref="A40:IV40"/>
    </sheetView>
  </sheetViews>
  <sheetFormatPr defaultColWidth="9.109375" defaultRowHeight="12" x14ac:dyDescent="0.25"/>
  <cols>
    <col min="1" max="1" width="9.109375" style="6"/>
    <col min="2" max="2" width="9.88671875" style="149" customWidth="1"/>
    <col min="3" max="3" width="5.44140625" style="150" customWidth="1"/>
    <col min="4" max="4" width="26.5546875" style="6" customWidth="1"/>
    <col min="5" max="5" width="3.44140625" style="6" customWidth="1"/>
    <col min="6" max="6" width="8" style="6" customWidth="1"/>
    <col min="7" max="7" width="8.44140625" style="6" customWidth="1"/>
    <col min="8" max="8" width="10.5546875" style="6" customWidth="1"/>
    <col min="9" max="10" width="8.88671875" style="6" customWidth="1"/>
    <col min="11" max="11" width="8.5546875" style="6" customWidth="1"/>
    <col min="12" max="12" width="9.109375" style="6" customWidth="1"/>
    <col min="13" max="13" width="10.109375" style="6" customWidth="1"/>
    <col min="14" max="15" width="8.5546875" style="6" customWidth="1"/>
    <col min="16" max="16" width="10.6640625" style="6" customWidth="1"/>
    <col min="17" max="17" width="10" style="6" customWidth="1"/>
    <col min="18" max="18" width="11" style="6" customWidth="1"/>
    <col min="19" max="26" width="10.5546875" style="6" customWidth="1"/>
    <col min="27" max="16384" width="9.109375" style="6"/>
  </cols>
  <sheetData>
    <row r="1" spans="2:24" ht="12.75" customHeight="1" x14ac:dyDescent="0.25">
      <c r="B1" s="1"/>
      <c r="C1" s="2"/>
      <c r="D1" s="3"/>
      <c r="E1" s="3"/>
      <c r="F1" s="3"/>
      <c r="G1" s="3"/>
      <c r="H1" s="3"/>
      <c r="I1" s="3"/>
      <c r="J1" s="3"/>
      <c r="K1" s="4" t="s">
        <v>0</v>
      </c>
      <c r="L1" s="4"/>
      <c r="M1" s="4"/>
      <c r="N1" s="4"/>
      <c r="O1" s="4"/>
      <c r="P1" s="4"/>
      <c r="Q1" s="4"/>
      <c r="R1" s="4"/>
      <c r="S1" s="5"/>
      <c r="T1" s="5"/>
      <c r="U1" s="5"/>
      <c r="X1" s="5"/>
    </row>
    <row r="2" spans="2:24" ht="12.75" customHeight="1" x14ac:dyDescent="0.25">
      <c r="B2" s="1"/>
      <c r="C2" s="2"/>
      <c r="D2" s="5"/>
      <c r="E2" s="5"/>
      <c r="F2" s="5"/>
      <c r="G2" s="5"/>
      <c r="H2" s="5"/>
      <c r="I2" s="5"/>
      <c r="J2" s="5"/>
      <c r="K2" s="4" t="s">
        <v>1</v>
      </c>
      <c r="L2" s="4"/>
      <c r="M2" s="4"/>
      <c r="N2" s="4"/>
      <c r="O2" s="4"/>
      <c r="P2" s="4"/>
      <c r="Q2" s="4"/>
      <c r="R2" s="4"/>
      <c r="S2" s="5"/>
      <c r="T2" s="5"/>
      <c r="U2" s="5"/>
      <c r="X2" s="5"/>
    </row>
    <row r="3" spans="2:24" ht="12.75" customHeight="1" x14ac:dyDescent="0.25">
      <c r="B3" s="1"/>
      <c r="C3" s="2"/>
      <c r="D3" s="5"/>
      <c r="E3" s="5"/>
      <c r="F3" s="5"/>
      <c r="G3" s="5"/>
      <c r="H3" s="5"/>
      <c r="I3" s="5"/>
      <c r="J3" s="5"/>
      <c r="K3" s="4" t="s">
        <v>2</v>
      </c>
      <c r="L3" s="4"/>
      <c r="M3" s="4"/>
      <c r="N3" s="4"/>
      <c r="O3" s="4"/>
      <c r="P3" s="4"/>
      <c r="Q3" s="4"/>
      <c r="R3" s="4"/>
      <c r="S3" s="5"/>
      <c r="T3" s="5"/>
      <c r="U3" s="5"/>
      <c r="X3" s="5"/>
    </row>
    <row r="4" spans="2:24" ht="12.75" customHeight="1" x14ac:dyDescent="0.25">
      <c r="B4" s="1"/>
      <c r="C4" s="2"/>
      <c r="D4" s="5"/>
      <c r="E4" s="5"/>
      <c r="F4" s="5"/>
      <c r="G4" s="5"/>
      <c r="H4" s="5"/>
      <c r="I4" s="5"/>
      <c r="J4" s="7"/>
      <c r="K4" s="5"/>
      <c r="L4" s="5"/>
      <c r="M4" s="5"/>
      <c r="N4" s="5"/>
      <c r="O4" s="8" t="s">
        <v>3</v>
      </c>
      <c r="P4" s="8"/>
      <c r="Q4" s="8"/>
      <c r="R4" s="8"/>
      <c r="S4" s="5"/>
      <c r="T4" s="5"/>
      <c r="U4" s="5"/>
      <c r="X4" s="5"/>
    </row>
    <row r="5" spans="2:24" ht="12.75" customHeight="1" x14ac:dyDescent="0.25">
      <c r="B5" s="1"/>
      <c r="C5" s="2"/>
      <c r="D5" s="5"/>
      <c r="E5" s="5"/>
      <c r="F5" s="5"/>
      <c r="G5" s="5"/>
      <c r="H5" s="5"/>
      <c r="I5" s="5"/>
      <c r="J5" s="2"/>
      <c r="K5" s="5"/>
      <c r="L5" s="5"/>
      <c r="M5" s="5"/>
      <c r="N5" s="5"/>
      <c r="O5" s="8"/>
      <c r="P5" s="8"/>
      <c r="Q5" s="8"/>
      <c r="R5" s="8"/>
      <c r="S5" s="5"/>
      <c r="T5" s="5"/>
      <c r="U5" s="5"/>
      <c r="X5" s="5"/>
    </row>
    <row r="6" spans="2:24" ht="12.75" customHeight="1" x14ac:dyDescent="0.25">
      <c r="B6" s="1"/>
      <c r="C6" s="2"/>
      <c r="D6" s="5"/>
      <c r="E6" s="5"/>
      <c r="F6" s="5"/>
      <c r="G6" s="5"/>
      <c r="H6" s="5"/>
      <c r="I6" s="5"/>
      <c r="J6" s="5"/>
      <c r="K6" s="5"/>
      <c r="L6" s="5"/>
      <c r="M6" s="5"/>
      <c r="N6" s="9" t="s">
        <v>4</v>
      </c>
      <c r="O6" s="9"/>
      <c r="P6" s="9"/>
      <c r="Q6" s="9"/>
      <c r="R6" s="9"/>
      <c r="T6" s="5"/>
      <c r="U6" s="5"/>
      <c r="X6" s="5"/>
    </row>
    <row r="7" spans="2:24" ht="27" customHeight="1" x14ac:dyDescent="0.25">
      <c r="B7" s="10" t="s">
        <v>5</v>
      </c>
      <c r="C7" s="10"/>
      <c r="D7" s="10"/>
      <c r="E7" s="10"/>
      <c r="F7" s="10"/>
      <c r="G7" s="5"/>
      <c r="H7" s="5"/>
      <c r="I7" s="5"/>
      <c r="J7" s="5"/>
      <c r="K7" s="5"/>
      <c r="L7" s="5"/>
      <c r="M7" s="5"/>
      <c r="N7" s="11" t="s">
        <v>6</v>
      </c>
      <c r="O7" s="11"/>
      <c r="P7" s="11"/>
      <c r="Q7" s="11"/>
      <c r="S7" s="5"/>
      <c r="T7" s="5"/>
      <c r="U7" s="5"/>
      <c r="X7" s="5"/>
    </row>
    <row r="8" spans="2:24" ht="12.75" customHeight="1" x14ac:dyDescent="0.25">
      <c r="B8" s="12" t="s">
        <v>7</v>
      </c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1" t="s">
        <v>8</v>
      </c>
      <c r="O8" s="11"/>
      <c r="P8" s="11"/>
      <c r="Q8" s="11"/>
      <c r="S8" s="5"/>
      <c r="T8" s="5"/>
      <c r="U8" s="5"/>
      <c r="X8" s="5"/>
    </row>
    <row r="9" spans="2:24" ht="21.75" customHeight="1" x14ac:dyDescent="0.25">
      <c r="B9" s="1"/>
      <c r="C9" s="2"/>
      <c r="D9" s="2"/>
      <c r="E9" s="2"/>
      <c r="F9" s="14"/>
      <c r="G9" s="15" t="s">
        <v>9</v>
      </c>
      <c r="H9" s="16"/>
      <c r="I9" s="17" t="s">
        <v>10</v>
      </c>
      <c r="J9" s="17"/>
      <c r="K9" s="2"/>
      <c r="L9" s="2"/>
      <c r="M9" s="2"/>
      <c r="N9" s="11" t="s">
        <v>11</v>
      </c>
      <c r="O9" s="11"/>
      <c r="P9" s="11"/>
      <c r="Q9" s="11"/>
      <c r="S9" s="5"/>
      <c r="T9" s="5"/>
      <c r="U9" s="5"/>
      <c r="X9" s="5"/>
    </row>
    <row r="10" spans="2:24" ht="12.75" customHeight="1" x14ac:dyDescent="0.2">
      <c r="B10" s="18" t="s">
        <v>12</v>
      </c>
      <c r="C10" s="18"/>
      <c r="D10" s="18"/>
      <c r="E10" s="2"/>
      <c r="F10" s="19"/>
      <c r="G10" s="20"/>
      <c r="H10" s="21"/>
      <c r="I10" s="22"/>
      <c r="J10" s="22"/>
      <c r="K10" s="23"/>
      <c r="L10" s="11"/>
      <c r="M10" s="11"/>
      <c r="N10" s="11" t="s">
        <v>13</v>
      </c>
      <c r="O10" s="11"/>
      <c r="P10" s="11"/>
      <c r="Q10" s="11"/>
      <c r="S10" s="5"/>
      <c r="T10" s="5"/>
      <c r="U10" s="5"/>
      <c r="X10" s="5"/>
    </row>
    <row r="11" spans="2:24" ht="12.75" customHeight="1" x14ac:dyDescent="0.2">
      <c r="B11" s="24" t="s">
        <v>14</v>
      </c>
      <c r="C11" s="24"/>
      <c r="D11" s="24"/>
      <c r="E11" s="25"/>
      <c r="F11" s="5"/>
      <c r="G11" s="5"/>
      <c r="H11" s="5"/>
      <c r="I11" s="5"/>
      <c r="J11" s="5"/>
      <c r="K11" s="11"/>
      <c r="L11" s="11"/>
      <c r="M11" s="11"/>
      <c r="N11" s="5" t="s">
        <v>15</v>
      </c>
      <c r="O11" s="5"/>
      <c r="P11" s="5"/>
      <c r="Q11" s="5"/>
      <c r="S11" s="5"/>
      <c r="T11" s="5"/>
      <c r="U11" s="5"/>
      <c r="X11" s="5"/>
    </row>
    <row r="12" spans="2:24" ht="12.75" customHeight="1" x14ac:dyDescent="0.25">
      <c r="B12" s="1"/>
      <c r="C12" s="2"/>
      <c r="D12" s="5"/>
      <c r="E12" s="5"/>
      <c r="F12" s="5"/>
      <c r="G12" s="2"/>
      <c r="H12" s="2"/>
      <c r="I12" s="2"/>
      <c r="J12" s="2"/>
      <c r="K12" s="11"/>
      <c r="L12" s="11"/>
      <c r="M12" s="11"/>
      <c r="N12" s="26" t="s">
        <v>16</v>
      </c>
      <c r="O12" s="5"/>
      <c r="P12" s="5"/>
      <c r="Q12" s="5"/>
      <c r="S12" s="27"/>
      <c r="T12" s="27"/>
      <c r="U12" s="27"/>
      <c r="X12" s="5"/>
    </row>
    <row r="13" spans="2:24" ht="3" hidden="1" customHeight="1" x14ac:dyDescent="0.25">
      <c r="B13" s="1"/>
      <c r="C13" s="2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28"/>
      <c r="T13" s="28"/>
      <c r="U13" s="28"/>
      <c r="X13" s="5"/>
    </row>
    <row r="14" spans="2:24" ht="12.75" hidden="1" customHeight="1" x14ac:dyDescent="0.25">
      <c r="B14" s="1"/>
      <c r="C14" s="2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11"/>
      <c r="R14" s="11"/>
      <c r="S14" s="11"/>
      <c r="T14" s="11"/>
      <c r="U14" s="11"/>
    </row>
    <row r="15" spans="2:24" ht="21.75" customHeight="1" x14ac:dyDescent="0.2">
      <c r="B15" s="29" t="s">
        <v>17</v>
      </c>
      <c r="C15" s="29"/>
      <c r="D15" s="30" t="s">
        <v>18</v>
      </c>
      <c r="E15" s="31" t="s">
        <v>19</v>
      </c>
      <c r="F15" s="30" t="s">
        <v>20</v>
      </c>
      <c r="G15" s="30" t="s">
        <v>21</v>
      </c>
      <c r="H15" s="32" t="s">
        <v>22</v>
      </c>
      <c r="I15" s="33" t="s">
        <v>23</v>
      </c>
      <c r="J15" s="34"/>
      <c r="K15" s="35"/>
      <c r="L15" s="33" t="s">
        <v>24</v>
      </c>
      <c r="M15" s="34"/>
      <c r="N15" s="34"/>
      <c r="O15" s="34"/>
      <c r="P15" s="35"/>
      <c r="Q15" s="30" t="s">
        <v>25</v>
      </c>
      <c r="R15" s="32" t="s">
        <v>26</v>
      </c>
      <c r="S15" s="11"/>
      <c r="T15" s="11"/>
      <c r="U15" s="11"/>
    </row>
    <row r="16" spans="2:24" ht="83.4" customHeight="1" x14ac:dyDescent="0.2">
      <c r="B16" s="36" t="s">
        <v>27</v>
      </c>
      <c r="C16" s="36" t="s">
        <v>28</v>
      </c>
      <c r="D16" s="30"/>
      <c r="E16" s="37"/>
      <c r="F16" s="30"/>
      <c r="G16" s="30"/>
      <c r="H16" s="38"/>
      <c r="I16" s="39" t="s">
        <v>29</v>
      </c>
      <c r="J16" s="39" t="s">
        <v>30</v>
      </c>
      <c r="K16" s="39" t="s">
        <v>31</v>
      </c>
      <c r="L16" s="40" t="s">
        <v>32</v>
      </c>
      <c r="M16" s="40" t="s">
        <v>33</v>
      </c>
      <c r="N16" s="40" t="s">
        <v>34</v>
      </c>
      <c r="O16" s="40" t="s">
        <v>35</v>
      </c>
      <c r="P16" s="41" t="s">
        <v>36</v>
      </c>
      <c r="Q16" s="30"/>
      <c r="R16" s="38"/>
      <c r="S16" s="11"/>
      <c r="T16" s="11"/>
      <c r="U16" s="11"/>
    </row>
    <row r="17" spans="1:24" s="42" customFormat="1" ht="9" customHeight="1" x14ac:dyDescent="0.2">
      <c r="B17" s="43">
        <v>1</v>
      </c>
      <c r="C17" s="44">
        <v>2</v>
      </c>
      <c r="D17" s="44">
        <v>3</v>
      </c>
      <c r="E17" s="44"/>
      <c r="F17" s="44">
        <v>4</v>
      </c>
      <c r="G17" s="44">
        <v>5</v>
      </c>
      <c r="H17" s="44"/>
      <c r="I17" s="44">
        <v>6</v>
      </c>
      <c r="J17" s="44">
        <v>7</v>
      </c>
      <c r="K17" s="44">
        <v>8</v>
      </c>
      <c r="L17" s="44">
        <v>9</v>
      </c>
      <c r="M17" s="44">
        <v>10</v>
      </c>
      <c r="N17" s="44">
        <v>11</v>
      </c>
      <c r="O17" s="44">
        <v>12</v>
      </c>
      <c r="P17" s="44">
        <v>12</v>
      </c>
      <c r="Q17" s="44">
        <v>14</v>
      </c>
      <c r="R17" s="44">
        <v>15</v>
      </c>
      <c r="S17" s="45"/>
      <c r="T17" s="46"/>
      <c r="U17" s="45"/>
    </row>
    <row r="18" spans="1:24" ht="12.75" customHeight="1" x14ac:dyDescent="0.25">
      <c r="B18" s="47"/>
      <c r="C18" s="48">
        <v>1</v>
      </c>
      <c r="D18" s="49" t="s">
        <v>37</v>
      </c>
      <c r="E18" s="49"/>
      <c r="F18" s="48">
        <v>1</v>
      </c>
      <c r="G18" s="50">
        <v>29885</v>
      </c>
      <c r="H18" s="50">
        <f>F18*G18</f>
        <v>29885</v>
      </c>
      <c r="I18" s="50"/>
      <c r="J18" s="50"/>
      <c r="K18" s="50">
        <v>1494.25</v>
      </c>
      <c r="L18" s="50"/>
      <c r="M18" s="50">
        <v>5977</v>
      </c>
      <c r="N18" s="50"/>
      <c r="O18" s="50">
        <v>2988.5</v>
      </c>
      <c r="P18" s="50">
        <f>H18*20%</f>
        <v>5977</v>
      </c>
      <c r="Q18" s="50">
        <f>I18+J18+K18+L18+M18+O18+P18</f>
        <v>16436.75</v>
      </c>
      <c r="R18" s="51">
        <f>H18+Q18</f>
        <v>46321.75</v>
      </c>
      <c r="S18" s="2"/>
      <c r="T18" s="2"/>
      <c r="U18" s="5"/>
      <c r="W18" s="5"/>
      <c r="X18" s="5"/>
    </row>
    <row r="19" spans="1:24" ht="13.65" customHeight="1" x14ac:dyDescent="0.25">
      <c r="B19" s="52"/>
      <c r="C19" s="53">
        <v>2</v>
      </c>
      <c r="D19" s="54" t="s">
        <v>38</v>
      </c>
      <c r="E19" s="54"/>
      <c r="F19" s="48">
        <v>2</v>
      </c>
      <c r="G19" s="50">
        <v>26897</v>
      </c>
      <c r="H19" s="50">
        <f>F19*G19</f>
        <v>53794</v>
      </c>
      <c r="I19" s="50"/>
      <c r="J19" s="50"/>
      <c r="K19" s="50"/>
      <c r="L19" s="50"/>
      <c r="M19" s="50">
        <v>10758.8</v>
      </c>
      <c r="N19" s="50"/>
      <c r="O19" s="50"/>
      <c r="P19" s="50">
        <f>H19*20%</f>
        <v>10758.800000000001</v>
      </c>
      <c r="Q19" s="50">
        <f>I19+J19+K19+L19+M19+O19+P19</f>
        <v>21517.599999999999</v>
      </c>
      <c r="R19" s="51">
        <f>H19+Q19</f>
        <v>75311.600000000006</v>
      </c>
      <c r="S19" s="2"/>
      <c r="T19" s="2"/>
      <c r="U19" s="5"/>
      <c r="W19" s="5"/>
      <c r="X19" s="5"/>
    </row>
    <row r="20" spans="1:24" ht="33" customHeight="1" x14ac:dyDescent="0.25">
      <c r="B20" s="52"/>
      <c r="C20" s="53">
        <v>3</v>
      </c>
      <c r="D20" s="55" t="s">
        <v>39</v>
      </c>
      <c r="E20" s="54"/>
      <c r="F20" s="48">
        <v>1</v>
      </c>
      <c r="G20" s="50">
        <v>23909</v>
      </c>
      <c r="H20" s="50">
        <f>F20*G20</f>
        <v>23909</v>
      </c>
      <c r="I20" s="50"/>
      <c r="J20" s="50"/>
      <c r="K20" s="50"/>
      <c r="L20" s="50"/>
      <c r="M20" s="50">
        <v>2390.9</v>
      </c>
      <c r="N20" s="50"/>
      <c r="O20" s="50"/>
      <c r="P20" s="50">
        <v>4781.8</v>
      </c>
      <c r="Q20" s="50">
        <f>I20+J20+K20+L20+M20+O20+P20</f>
        <v>7172.7000000000007</v>
      </c>
      <c r="R20" s="51">
        <f>H20+Q20</f>
        <v>31081.7</v>
      </c>
      <c r="S20" s="2"/>
      <c r="T20" s="2"/>
      <c r="U20" s="5"/>
      <c r="W20" s="5"/>
      <c r="X20" s="5"/>
    </row>
    <row r="21" spans="1:24" ht="12.75" customHeight="1" thickBot="1" x14ac:dyDescent="0.3">
      <c r="B21" s="47"/>
      <c r="C21" s="48"/>
      <c r="D21" s="49"/>
      <c r="E21" s="49"/>
      <c r="F21" s="48"/>
      <c r="G21" s="50"/>
      <c r="H21" s="56"/>
      <c r="I21" s="50"/>
      <c r="J21" s="50"/>
      <c r="K21" s="50"/>
      <c r="L21" s="50"/>
      <c r="M21" s="50"/>
      <c r="N21" s="50"/>
      <c r="O21" s="50"/>
      <c r="P21" s="50"/>
      <c r="Q21" s="50"/>
      <c r="R21" s="51"/>
      <c r="S21" s="2"/>
      <c r="T21" s="2"/>
      <c r="U21" s="5"/>
      <c r="W21" s="5"/>
      <c r="X21" s="5"/>
    </row>
    <row r="22" spans="1:24" s="57" customFormat="1" ht="12.75" customHeight="1" thickBot="1" x14ac:dyDescent="0.3">
      <c r="B22" s="58"/>
      <c r="C22" s="59"/>
      <c r="D22" s="60"/>
      <c r="E22" s="60"/>
      <c r="F22" s="61">
        <f>SUM(F18:F21)</f>
        <v>4</v>
      </c>
      <c r="G22" s="62"/>
      <c r="H22" s="63">
        <f>SUM(H18:H21)</f>
        <v>107588</v>
      </c>
      <c r="I22" s="62"/>
      <c r="J22" s="62"/>
      <c r="K22" s="63">
        <f t="shared" ref="K22:Q22" si="0">SUM(K18:K21)</f>
        <v>1494.25</v>
      </c>
      <c r="L22" s="63">
        <f t="shared" si="0"/>
        <v>0</v>
      </c>
      <c r="M22" s="63">
        <f t="shared" si="0"/>
        <v>19126.7</v>
      </c>
      <c r="N22" s="63"/>
      <c r="O22" s="63">
        <f t="shared" si="0"/>
        <v>2988.5</v>
      </c>
      <c r="P22" s="63">
        <f t="shared" si="0"/>
        <v>21517.600000000002</v>
      </c>
      <c r="Q22" s="63">
        <f t="shared" si="0"/>
        <v>45127.05</v>
      </c>
      <c r="R22" s="64">
        <f>SUM(R18:R21)</f>
        <v>152715.05000000002</v>
      </c>
      <c r="S22" s="2"/>
    </row>
    <row r="23" spans="1:24" s="5" customFormat="1" ht="12.75" customHeight="1" x14ac:dyDescent="0.25">
      <c r="B23" s="65"/>
      <c r="C23" s="66">
        <v>4</v>
      </c>
      <c r="D23" s="67" t="s">
        <v>40</v>
      </c>
      <c r="E23" s="67"/>
      <c r="F23" s="68">
        <v>1</v>
      </c>
      <c r="G23" s="69">
        <v>15669</v>
      </c>
      <c r="H23" s="50">
        <f>F23*G23</f>
        <v>15669</v>
      </c>
      <c r="I23" s="70"/>
      <c r="J23" s="70"/>
      <c r="K23" s="70"/>
      <c r="L23" s="70">
        <v>3917.25</v>
      </c>
      <c r="M23" s="70">
        <v>3133.8</v>
      </c>
      <c r="N23" s="70"/>
      <c r="O23" s="70"/>
      <c r="P23" s="50">
        <f>H23*20%</f>
        <v>3133.8</v>
      </c>
      <c r="Q23" s="50">
        <f t="shared" ref="Q23:Q31" si="1">I23+J23+K23+N23+L23+M23+O23+P23</f>
        <v>10184.85</v>
      </c>
      <c r="R23" s="51">
        <f t="shared" ref="R23:R31" si="2">H23+Q23</f>
        <v>25853.85</v>
      </c>
      <c r="S23" s="2"/>
    </row>
    <row r="24" spans="1:24" s="5" customFormat="1" ht="12.75" customHeight="1" x14ac:dyDescent="0.25">
      <c r="B24" s="47"/>
      <c r="C24" s="48">
        <v>5</v>
      </c>
      <c r="D24" s="49" t="s">
        <v>41</v>
      </c>
      <c r="E24" s="49"/>
      <c r="F24" s="71">
        <v>1</v>
      </c>
      <c r="G24" s="50">
        <v>16433</v>
      </c>
      <c r="H24" s="50">
        <f>F24*G24</f>
        <v>16433</v>
      </c>
      <c r="I24" s="50"/>
      <c r="J24" s="50"/>
      <c r="K24" s="50"/>
      <c r="L24" s="50"/>
      <c r="M24" s="50">
        <v>3286.6</v>
      </c>
      <c r="N24" s="50"/>
      <c r="O24" s="50"/>
      <c r="P24" s="50">
        <f>H24*20%</f>
        <v>3286.6000000000004</v>
      </c>
      <c r="Q24" s="50">
        <f t="shared" si="1"/>
        <v>6573.2000000000007</v>
      </c>
      <c r="R24" s="51">
        <f t="shared" si="2"/>
        <v>23006.2</v>
      </c>
      <c r="S24" s="2"/>
    </row>
    <row r="25" spans="1:24" s="5" customFormat="1" ht="12.75" customHeight="1" x14ac:dyDescent="0.25">
      <c r="B25" s="47"/>
      <c r="C25" s="48">
        <v>6</v>
      </c>
      <c r="D25" s="49" t="s">
        <v>42</v>
      </c>
      <c r="E25" s="49"/>
      <c r="F25" s="71">
        <v>1</v>
      </c>
      <c r="G25" s="50">
        <v>15669</v>
      </c>
      <c r="H25" s="50">
        <v>15669</v>
      </c>
      <c r="I25" s="50"/>
      <c r="J25" s="50"/>
      <c r="K25" s="50"/>
      <c r="L25" s="50"/>
      <c r="M25" s="50">
        <v>3133.8</v>
      </c>
      <c r="N25" s="50"/>
      <c r="O25" s="50"/>
      <c r="P25" s="50">
        <v>3133.8</v>
      </c>
      <c r="Q25" s="50">
        <f t="shared" si="1"/>
        <v>6267.6</v>
      </c>
      <c r="R25" s="51">
        <f t="shared" si="2"/>
        <v>21936.6</v>
      </c>
      <c r="S25" s="2"/>
    </row>
    <row r="26" spans="1:24" ht="12.75" customHeight="1" x14ac:dyDescent="0.25">
      <c r="A26" s="72" t="s">
        <v>43</v>
      </c>
      <c r="B26" s="47"/>
      <c r="C26" s="48">
        <v>7</v>
      </c>
      <c r="D26" s="49" t="s">
        <v>44</v>
      </c>
      <c r="E26" s="49"/>
      <c r="F26" s="48">
        <v>4.5</v>
      </c>
      <c r="G26" s="50">
        <v>16433</v>
      </c>
      <c r="H26" s="50">
        <f>F26*G26</f>
        <v>73948.5</v>
      </c>
      <c r="I26" s="50"/>
      <c r="J26" s="50"/>
      <c r="K26" s="50"/>
      <c r="L26" s="50">
        <v>7189.44</v>
      </c>
      <c r="M26" s="50">
        <v>14789.7</v>
      </c>
      <c r="N26" s="50"/>
      <c r="O26" s="50">
        <v>410.83</v>
      </c>
      <c r="P26" s="50">
        <f>H26*20%</f>
        <v>14789.7</v>
      </c>
      <c r="Q26" s="50">
        <f>I26+J26+K26+N26+L26+M26+O26+P26</f>
        <v>37179.67</v>
      </c>
      <c r="R26" s="51">
        <f>H26+Q26</f>
        <v>111128.17</v>
      </c>
      <c r="S26" s="2"/>
      <c r="T26" s="5"/>
      <c r="U26" s="5"/>
      <c r="V26" s="5"/>
      <c r="W26" s="5"/>
      <c r="X26" s="5"/>
    </row>
    <row r="27" spans="1:24" ht="24.75" customHeight="1" x14ac:dyDescent="0.25">
      <c r="A27" s="6">
        <v>664</v>
      </c>
      <c r="B27" s="65"/>
      <c r="C27" s="68">
        <v>8</v>
      </c>
      <c r="D27" s="73" t="s">
        <v>45</v>
      </c>
      <c r="E27" s="73"/>
      <c r="F27" s="68">
        <v>36.9</v>
      </c>
      <c r="G27" s="69">
        <v>15669</v>
      </c>
      <c r="H27" s="50">
        <f>H30+H28</f>
        <v>578012</v>
      </c>
      <c r="I27" s="69"/>
      <c r="J27" s="69"/>
      <c r="K27" s="69"/>
      <c r="L27" s="69">
        <f>L28+L30</f>
        <v>46571.75</v>
      </c>
      <c r="M27" s="69">
        <f>M30+M28</f>
        <v>95929.1</v>
      </c>
      <c r="N27" s="69">
        <f>N28+N30</f>
        <v>2089.1999999999998</v>
      </c>
      <c r="O27" s="69">
        <f>O28+O30</f>
        <v>696.4</v>
      </c>
      <c r="P27" s="50">
        <f>P28+P30</f>
        <v>58149.4</v>
      </c>
      <c r="Q27" s="50">
        <f t="shared" si="1"/>
        <v>203435.84999999998</v>
      </c>
      <c r="R27" s="74">
        <f>H27+Q27</f>
        <v>781447.85</v>
      </c>
      <c r="S27" s="2"/>
      <c r="T27" s="5"/>
      <c r="U27" s="5"/>
      <c r="V27" s="5"/>
      <c r="W27" s="5"/>
      <c r="X27" s="5"/>
    </row>
    <row r="28" spans="1:24" s="75" customFormat="1" ht="14.25" customHeight="1" x14ac:dyDescent="0.2">
      <c r="A28" s="75">
        <v>586</v>
      </c>
      <c r="B28" s="76"/>
      <c r="C28" s="77" t="s">
        <v>46</v>
      </c>
      <c r="D28" s="78" t="s">
        <v>47</v>
      </c>
      <c r="E28" s="79"/>
      <c r="F28" s="36">
        <v>33.6</v>
      </c>
      <c r="G28" s="80">
        <v>15669</v>
      </c>
      <c r="H28" s="81">
        <v>525782</v>
      </c>
      <c r="I28" s="81"/>
      <c r="J28" s="81"/>
      <c r="K28" s="81"/>
      <c r="L28" s="81">
        <v>40652.35</v>
      </c>
      <c r="M28" s="81">
        <v>87224.1</v>
      </c>
      <c r="N28" s="81">
        <v>2089.1999999999998</v>
      </c>
      <c r="O28" s="81">
        <v>348.2</v>
      </c>
      <c r="P28" s="81">
        <v>55363.8</v>
      </c>
      <c r="Q28" s="81">
        <f t="shared" si="1"/>
        <v>185677.65</v>
      </c>
      <c r="R28" s="82">
        <f t="shared" si="2"/>
        <v>711459.65</v>
      </c>
      <c r="S28" s="83"/>
      <c r="T28" s="84"/>
      <c r="U28" s="84"/>
      <c r="V28" s="84"/>
      <c r="W28" s="84"/>
      <c r="X28" s="84"/>
    </row>
    <row r="29" spans="1:24" s="42" customFormat="1" ht="12.75" customHeight="1" x14ac:dyDescent="0.2">
      <c r="A29" s="42">
        <v>88</v>
      </c>
      <c r="B29" s="85"/>
      <c r="C29" s="86" t="s">
        <v>48</v>
      </c>
      <c r="D29" s="87" t="s">
        <v>49</v>
      </c>
      <c r="E29" s="88"/>
      <c r="F29" s="44">
        <v>7.9</v>
      </c>
      <c r="G29" s="89">
        <v>15669</v>
      </c>
      <c r="H29" s="90">
        <v>123611</v>
      </c>
      <c r="I29" s="90"/>
      <c r="J29" s="90"/>
      <c r="K29" s="90"/>
      <c r="L29" s="90">
        <v>3046.75</v>
      </c>
      <c r="M29" s="90">
        <v>22284.799999999999</v>
      </c>
      <c r="N29" s="90"/>
      <c r="O29" s="90"/>
      <c r="P29" s="90">
        <v>3482</v>
      </c>
      <c r="Q29" s="90">
        <f>I29+J29+K29+N29+L29+M29+O29+P29</f>
        <v>28813.55</v>
      </c>
      <c r="R29" s="91">
        <f>H29+Q29</f>
        <v>152424.54999999999</v>
      </c>
      <c r="S29" s="92"/>
      <c r="T29" s="93"/>
      <c r="U29" s="93"/>
      <c r="V29" s="93"/>
      <c r="W29" s="93"/>
      <c r="X29" s="93"/>
    </row>
    <row r="30" spans="1:24" s="75" customFormat="1" ht="15" customHeight="1" x14ac:dyDescent="0.2">
      <c r="A30" s="75">
        <v>78</v>
      </c>
      <c r="B30" s="76"/>
      <c r="C30" s="77" t="s">
        <v>50</v>
      </c>
      <c r="D30" s="78" t="s">
        <v>51</v>
      </c>
      <c r="E30" s="79"/>
      <c r="F30" s="36">
        <v>3.3</v>
      </c>
      <c r="G30" s="80">
        <v>15669</v>
      </c>
      <c r="H30" s="81">
        <v>52230</v>
      </c>
      <c r="I30" s="81"/>
      <c r="J30" s="81"/>
      <c r="K30" s="81"/>
      <c r="L30" s="81">
        <v>5919.4</v>
      </c>
      <c r="M30" s="81">
        <v>8705</v>
      </c>
      <c r="N30" s="81"/>
      <c r="O30" s="81">
        <v>348.2</v>
      </c>
      <c r="P30" s="81">
        <v>2785.6</v>
      </c>
      <c r="Q30" s="81">
        <f t="shared" si="1"/>
        <v>17758.2</v>
      </c>
      <c r="R30" s="82">
        <f t="shared" si="2"/>
        <v>69988.2</v>
      </c>
      <c r="S30" s="83"/>
      <c r="T30" s="84"/>
      <c r="U30" s="84"/>
      <c r="V30" s="84"/>
      <c r="W30" s="84"/>
      <c r="X30" s="84"/>
    </row>
    <row r="31" spans="1:24" s="42" customFormat="1" ht="12.75" customHeight="1" thickBot="1" x14ac:dyDescent="0.25">
      <c r="A31" s="42">
        <v>8</v>
      </c>
      <c r="B31" s="85"/>
      <c r="C31" s="86" t="s">
        <v>52</v>
      </c>
      <c r="D31" s="87" t="s">
        <v>49</v>
      </c>
      <c r="E31" s="88"/>
      <c r="F31" s="44">
        <v>0</v>
      </c>
      <c r="G31" s="89"/>
      <c r="H31" s="90"/>
      <c r="I31" s="90"/>
      <c r="J31" s="90"/>
      <c r="K31" s="90"/>
      <c r="L31" s="90"/>
      <c r="M31" s="90"/>
      <c r="N31" s="90"/>
      <c r="O31" s="90"/>
      <c r="P31" s="90"/>
      <c r="Q31" s="90">
        <f t="shared" si="1"/>
        <v>0</v>
      </c>
      <c r="R31" s="91">
        <f t="shared" si="2"/>
        <v>0</v>
      </c>
      <c r="S31" s="92"/>
      <c r="T31" s="93"/>
      <c r="U31" s="93"/>
      <c r="V31" s="93"/>
      <c r="W31" s="93"/>
      <c r="X31" s="93"/>
    </row>
    <row r="32" spans="1:24" s="57" customFormat="1" ht="13.5" customHeight="1" thickBot="1" x14ac:dyDescent="0.3">
      <c r="A32" s="94"/>
      <c r="B32" s="95"/>
      <c r="C32" s="96"/>
      <c r="D32" s="97"/>
      <c r="E32" s="97"/>
      <c r="F32" s="98">
        <f>SUM(F23:F27)</f>
        <v>44.4</v>
      </c>
      <c r="G32" s="99"/>
      <c r="H32" s="98">
        <f>SUM(H23:H27)</f>
        <v>699731.5</v>
      </c>
      <c r="I32" s="99"/>
      <c r="J32" s="99"/>
      <c r="K32" s="99"/>
      <c r="L32" s="98">
        <f t="shared" ref="L32:Q32" si="3">SUM(L23:L27)</f>
        <v>57678.44</v>
      </c>
      <c r="M32" s="98">
        <f t="shared" si="3"/>
        <v>120273</v>
      </c>
      <c r="N32" s="98">
        <f t="shared" si="3"/>
        <v>2089.1999999999998</v>
      </c>
      <c r="O32" s="98">
        <f t="shared" si="3"/>
        <v>1107.23</v>
      </c>
      <c r="P32" s="98">
        <f t="shared" si="3"/>
        <v>82493.3</v>
      </c>
      <c r="Q32" s="98">
        <f t="shared" si="3"/>
        <v>263641.17</v>
      </c>
      <c r="R32" s="100">
        <f>SUM(R23:R27)+R29+R30</f>
        <v>1185785.42</v>
      </c>
      <c r="S32" s="101"/>
      <c r="T32" s="101"/>
    </row>
    <row r="33" spans="2:24" ht="24.75" hidden="1" customHeight="1" x14ac:dyDescent="0.25">
      <c r="B33" s="65"/>
      <c r="C33" s="68"/>
      <c r="D33" s="73"/>
      <c r="E33" s="73"/>
      <c r="F33" s="68"/>
      <c r="G33" s="69"/>
      <c r="H33" s="102"/>
      <c r="I33" s="69"/>
      <c r="J33" s="69"/>
      <c r="K33" s="69"/>
      <c r="L33" s="69"/>
      <c r="M33" s="69"/>
      <c r="N33" s="69"/>
      <c r="O33" s="69"/>
      <c r="P33" s="50"/>
      <c r="Q33" s="50"/>
      <c r="R33" s="74"/>
      <c r="S33" s="2"/>
      <c r="T33" s="5"/>
      <c r="U33" s="5"/>
      <c r="V33" s="5"/>
      <c r="W33" s="5"/>
      <c r="X33" s="5"/>
    </row>
    <row r="34" spans="2:24" s="57" customFormat="1" ht="13.5" hidden="1" customHeight="1" x14ac:dyDescent="0.25">
      <c r="B34" s="58"/>
      <c r="C34" s="59"/>
      <c r="D34" s="103"/>
      <c r="E34" s="103"/>
      <c r="F34" s="63">
        <f>F33</f>
        <v>0</v>
      </c>
      <c r="G34" s="63">
        <f t="shared" ref="G34:R34" si="4">G33</f>
        <v>0</v>
      </c>
      <c r="H34" s="63">
        <f t="shared" si="4"/>
        <v>0</v>
      </c>
      <c r="I34" s="63">
        <f t="shared" si="4"/>
        <v>0</v>
      </c>
      <c r="J34" s="63">
        <f t="shared" si="4"/>
        <v>0</v>
      </c>
      <c r="K34" s="63">
        <f t="shared" si="4"/>
        <v>0</v>
      </c>
      <c r="L34" s="63">
        <f t="shared" si="4"/>
        <v>0</v>
      </c>
      <c r="M34" s="63">
        <f t="shared" si="4"/>
        <v>0</v>
      </c>
      <c r="N34" s="63">
        <f t="shared" si="4"/>
        <v>0</v>
      </c>
      <c r="O34" s="63">
        <f t="shared" si="4"/>
        <v>0</v>
      </c>
      <c r="P34" s="63">
        <f t="shared" si="4"/>
        <v>0</v>
      </c>
      <c r="Q34" s="63">
        <f t="shared" si="4"/>
        <v>0</v>
      </c>
      <c r="R34" s="63">
        <f t="shared" si="4"/>
        <v>0</v>
      </c>
      <c r="S34" s="101"/>
    </row>
    <row r="35" spans="2:24" s="5" customFormat="1" ht="13.5" customHeight="1" x14ac:dyDescent="0.25">
      <c r="B35" s="104"/>
      <c r="C35" s="66"/>
      <c r="D35" s="105"/>
      <c r="E35" s="105"/>
      <c r="F35" s="106"/>
      <c r="G35" s="70"/>
      <c r="H35" s="106"/>
      <c r="I35" s="70"/>
      <c r="J35" s="70"/>
      <c r="K35" s="70"/>
      <c r="L35" s="106"/>
      <c r="M35" s="106"/>
      <c r="N35" s="106"/>
      <c r="O35" s="106"/>
      <c r="P35" s="106"/>
      <c r="Q35" s="106"/>
      <c r="R35" s="107"/>
      <c r="S35" s="101"/>
    </row>
    <row r="36" spans="2:24" ht="12.75" customHeight="1" x14ac:dyDescent="0.25">
      <c r="B36" s="47"/>
      <c r="C36" s="48">
        <v>9</v>
      </c>
      <c r="D36" s="49" t="s">
        <v>53</v>
      </c>
      <c r="E36" s="36">
        <v>4</v>
      </c>
      <c r="F36" s="71">
        <v>1</v>
      </c>
      <c r="G36" s="50">
        <v>6152</v>
      </c>
      <c r="H36" s="108">
        <f>F36*G36</f>
        <v>6152</v>
      </c>
      <c r="I36" s="50"/>
      <c r="J36" s="50"/>
      <c r="K36" s="50"/>
      <c r="L36" s="50"/>
      <c r="M36" s="50"/>
      <c r="N36" s="50"/>
      <c r="O36" s="50"/>
      <c r="P36" s="50"/>
      <c r="Q36" s="50">
        <f>I36+J36+K36+L36+M36+N36+O36+P36</f>
        <v>0</v>
      </c>
      <c r="R36" s="51">
        <f>H36+Q36</f>
        <v>6152</v>
      </c>
      <c r="S36" s="101"/>
      <c r="T36" s="5"/>
      <c r="U36" s="5"/>
      <c r="V36" s="5"/>
      <c r="W36" s="5"/>
      <c r="X36" s="5"/>
    </row>
    <row r="37" spans="2:24" s="5" customFormat="1" ht="13.5" customHeight="1" x14ac:dyDescent="0.25">
      <c r="B37" s="109"/>
      <c r="C37" s="110">
        <v>10</v>
      </c>
      <c r="D37" s="111" t="s">
        <v>54</v>
      </c>
      <c r="E37" s="111"/>
      <c r="F37" s="71">
        <v>1</v>
      </c>
      <c r="G37" s="50">
        <v>6294</v>
      </c>
      <c r="H37" s="108">
        <f t="shared" ref="H37:H43" si="5">F37*G37</f>
        <v>6294</v>
      </c>
      <c r="I37" s="112"/>
      <c r="J37" s="112"/>
      <c r="K37" s="112"/>
      <c r="L37" s="113"/>
      <c r="M37" s="112">
        <v>1888.2</v>
      </c>
      <c r="N37" s="113"/>
      <c r="O37" s="113"/>
      <c r="P37" s="113"/>
      <c r="Q37" s="50">
        <f t="shared" ref="Q37:Q43" si="6">I37+J37+K37+L37+M37+O37+P37</f>
        <v>1888.2</v>
      </c>
      <c r="R37" s="51">
        <f t="shared" ref="R37:R43" si="7">H37+Q37</f>
        <v>8182.2</v>
      </c>
      <c r="S37" s="101"/>
    </row>
    <row r="38" spans="2:24" s="5" customFormat="1" ht="13.5" customHeight="1" x14ac:dyDescent="0.25">
      <c r="B38" s="114"/>
      <c r="C38" s="48">
        <v>11</v>
      </c>
      <c r="D38" s="55" t="s">
        <v>55</v>
      </c>
      <c r="E38" s="55"/>
      <c r="F38" s="71">
        <v>1</v>
      </c>
      <c r="G38" s="50">
        <v>5794</v>
      </c>
      <c r="H38" s="108">
        <f t="shared" si="5"/>
        <v>5794</v>
      </c>
      <c r="I38" s="50"/>
      <c r="J38" s="50"/>
      <c r="K38" s="50"/>
      <c r="L38" s="56"/>
      <c r="M38" s="56"/>
      <c r="N38" s="56"/>
      <c r="O38" s="56"/>
      <c r="P38" s="56"/>
      <c r="Q38" s="50">
        <f t="shared" si="6"/>
        <v>0</v>
      </c>
      <c r="R38" s="51">
        <f t="shared" si="7"/>
        <v>5794</v>
      </c>
      <c r="S38" s="101"/>
    </row>
    <row r="39" spans="2:24" ht="12.75" customHeight="1" x14ac:dyDescent="0.25">
      <c r="B39" s="47"/>
      <c r="C39" s="48">
        <v>12</v>
      </c>
      <c r="D39" s="49" t="s">
        <v>56</v>
      </c>
      <c r="E39" s="36"/>
      <c r="F39" s="71">
        <v>1</v>
      </c>
      <c r="G39" s="50">
        <v>6926</v>
      </c>
      <c r="H39" s="108">
        <f t="shared" si="5"/>
        <v>6926</v>
      </c>
      <c r="I39" s="50"/>
      <c r="J39" s="50"/>
      <c r="K39" s="50"/>
      <c r="L39" s="50"/>
      <c r="M39" s="50"/>
      <c r="N39" s="50"/>
      <c r="O39" s="50"/>
      <c r="P39" s="69"/>
      <c r="Q39" s="50">
        <f t="shared" si="6"/>
        <v>0</v>
      </c>
      <c r="R39" s="51">
        <f t="shared" si="7"/>
        <v>6926</v>
      </c>
      <c r="S39" s="101"/>
      <c r="T39" s="5"/>
      <c r="U39" s="5"/>
      <c r="V39" s="5"/>
      <c r="W39" s="5"/>
      <c r="X39" s="5"/>
    </row>
    <row r="40" spans="2:24" ht="23.4" customHeight="1" x14ac:dyDescent="0.25">
      <c r="B40" s="47"/>
      <c r="C40" s="48">
        <v>13</v>
      </c>
      <c r="D40" s="54" t="s">
        <v>57</v>
      </c>
      <c r="E40" s="115">
        <v>2</v>
      </c>
      <c r="F40" s="71">
        <v>2</v>
      </c>
      <c r="G40" s="50">
        <v>5475</v>
      </c>
      <c r="H40" s="108">
        <f t="shared" si="5"/>
        <v>10950</v>
      </c>
      <c r="I40" s="50"/>
      <c r="J40" s="50"/>
      <c r="K40" s="50"/>
      <c r="L40" s="50"/>
      <c r="M40" s="50"/>
      <c r="N40" s="50"/>
      <c r="O40" s="50"/>
      <c r="P40" s="50"/>
      <c r="Q40" s="50">
        <f t="shared" si="6"/>
        <v>0</v>
      </c>
      <c r="R40" s="51">
        <f t="shared" si="7"/>
        <v>10950</v>
      </c>
      <c r="S40" s="116"/>
      <c r="T40" s="5"/>
      <c r="U40" s="5"/>
      <c r="V40" s="5"/>
      <c r="W40" s="5"/>
      <c r="X40" s="5"/>
    </row>
    <row r="41" spans="2:24" ht="25.5" customHeight="1" x14ac:dyDescent="0.25">
      <c r="B41" s="47"/>
      <c r="C41" s="48">
        <v>14</v>
      </c>
      <c r="D41" s="55" t="s">
        <v>58</v>
      </c>
      <c r="E41" s="115">
        <v>1</v>
      </c>
      <c r="F41" s="71">
        <v>3</v>
      </c>
      <c r="G41" s="50">
        <v>5173</v>
      </c>
      <c r="H41" s="108">
        <f t="shared" si="5"/>
        <v>15519</v>
      </c>
      <c r="I41" s="50"/>
      <c r="J41" s="50"/>
      <c r="K41" s="50"/>
      <c r="L41" s="50"/>
      <c r="M41" s="50"/>
      <c r="N41" s="50"/>
      <c r="O41" s="50"/>
      <c r="P41" s="50"/>
      <c r="Q41" s="50">
        <f t="shared" si="6"/>
        <v>0</v>
      </c>
      <c r="R41" s="51">
        <f t="shared" si="7"/>
        <v>15519</v>
      </c>
      <c r="S41" s="117"/>
      <c r="T41" s="5"/>
      <c r="U41" s="5"/>
      <c r="V41" s="5"/>
      <c r="W41" s="5"/>
      <c r="X41" s="5"/>
    </row>
    <row r="42" spans="2:24" ht="14.25" customHeight="1" x14ac:dyDescent="0.25">
      <c r="B42" s="47"/>
      <c r="C42" s="48">
        <v>15</v>
      </c>
      <c r="D42" s="55" t="s">
        <v>59</v>
      </c>
      <c r="E42" s="115">
        <v>1</v>
      </c>
      <c r="F42" s="71">
        <v>1</v>
      </c>
      <c r="G42" s="50">
        <v>5173</v>
      </c>
      <c r="H42" s="108">
        <f t="shared" si="5"/>
        <v>5173</v>
      </c>
      <c r="I42" s="50"/>
      <c r="J42" s="50"/>
      <c r="K42" s="50"/>
      <c r="L42" s="50"/>
      <c r="M42" s="50"/>
      <c r="N42" s="50"/>
      <c r="O42" s="50"/>
      <c r="P42" s="50"/>
      <c r="Q42" s="50">
        <f t="shared" si="6"/>
        <v>0</v>
      </c>
      <c r="R42" s="51">
        <f t="shared" si="7"/>
        <v>5173</v>
      </c>
      <c r="S42" s="117"/>
      <c r="T42" s="5"/>
      <c r="U42" s="5"/>
      <c r="V42" s="5"/>
      <c r="W42" s="5"/>
      <c r="X42" s="5"/>
    </row>
    <row r="43" spans="2:24" ht="12.75" customHeight="1" thickBot="1" x14ac:dyDescent="0.3">
      <c r="B43" s="47"/>
      <c r="C43" s="48">
        <v>16</v>
      </c>
      <c r="D43" s="49" t="s">
        <v>60</v>
      </c>
      <c r="E43" s="36">
        <v>1</v>
      </c>
      <c r="F43" s="118">
        <v>4.3</v>
      </c>
      <c r="G43" s="50">
        <v>5173</v>
      </c>
      <c r="H43" s="108">
        <f t="shared" si="5"/>
        <v>22243.899999999998</v>
      </c>
      <c r="I43" s="50">
        <f>H43/164.9*336/12</f>
        <v>3777.0115221346264</v>
      </c>
      <c r="J43" s="50">
        <f>H43/164.9*35%*2928/12</f>
        <v>11519.88514251061</v>
      </c>
      <c r="K43" s="50"/>
      <c r="L43" s="50"/>
      <c r="M43" s="50"/>
      <c r="N43" s="50"/>
      <c r="O43" s="50"/>
      <c r="P43" s="50"/>
      <c r="Q43" s="50">
        <f t="shared" si="6"/>
        <v>15296.896664645235</v>
      </c>
      <c r="R43" s="51">
        <f t="shared" si="7"/>
        <v>37540.796664645233</v>
      </c>
      <c r="S43" s="101"/>
      <c r="T43" s="5"/>
      <c r="U43" s="5"/>
      <c r="V43" s="5"/>
      <c r="W43" s="5"/>
      <c r="X43" s="5"/>
    </row>
    <row r="44" spans="2:24" ht="12.75" customHeight="1" thickBot="1" x14ac:dyDescent="0.3">
      <c r="B44" s="119"/>
      <c r="C44" s="59"/>
      <c r="D44" s="120"/>
      <c r="E44" s="60"/>
      <c r="F44" s="63">
        <f>SUM(F36:F43)</f>
        <v>14.3</v>
      </c>
      <c r="G44" s="62"/>
      <c r="H44" s="121">
        <f>SUM(H36:H43)</f>
        <v>79051.899999999994</v>
      </c>
      <c r="I44" s="121">
        <f t="shared" ref="I44:R44" si="8">SUM(I36:I43)</f>
        <v>3777.0115221346264</v>
      </c>
      <c r="J44" s="121">
        <f t="shared" si="8"/>
        <v>11519.88514251061</v>
      </c>
      <c r="K44" s="121">
        <f t="shared" si="8"/>
        <v>0</v>
      </c>
      <c r="L44" s="121">
        <f t="shared" si="8"/>
        <v>0</v>
      </c>
      <c r="M44" s="121">
        <f t="shared" si="8"/>
        <v>1888.2</v>
      </c>
      <c r="N44" s="121">
        <f t="shared" si="8"/>
        <v>0</v>
      </c>
      <c r="O44" s="121">
        <f t="shared" si="8"/>
        <v>0</v>
      </c>
      <c r="P44" s="121">
        <f t="shared" si="8"/>
        <v>0</v>
      </c>
      <c r="Q44" s="121">
        <f t="shared" si="8"/>
        <v>17185.096664645236</v>
      </c>
      <c r="R44" s="121">
        <f t="shared" si="8"/>
        <v>96236.996664645238</v>
      </c>
      <c r="S44" s="101"/>
      <c r="T44" s="5"/>
      <c r="U44" s="5"/>
      <c r="V44" s="5"/>
      <c r="W44" s="5"/>
      <c r="X44" s="5"/>
    </row>
    <row r="45" spans="2:24" s="57" customFormat="1" ht="12.75" customHeight="1" thickBot="1" x14ac:dyDescent="0.3">
      <c r="B45" s="119"/>
      <c r="C45" s="59"/>
      <c r="D45" s="122" t="s">
        <v>61</v>
      </c>
      <c r="E45" s="123"/>
      <c r="F45" s="121">
        <f>F22+F32+F44+F34</f>
        <v>62.7</v>
      </c>
      <c r="G45" s="121"/>
      <c r="H45" s="121">
        <f t="shared" ref="H45:R45" si="9">H22+H32+H44+H34</f>
        <v>886371.4</v>
      </c>
      <c r="I45" s="121">
        <f t="shared" si="9"/>
        <v>3777.0115221346264</v>
      </c>
      <c r="J45" s="121">
        <f t="shared" si="9"/>
        <v>11519.88514251061</v>
      </c>
      <c r="K45" s="121">
        <f t="shared" si="9"/>
        <v>1494.25</v>
      </c>
      <c r="L45" s="121">
        <f t="shared" si="9"/>
        <v>57678.44</v>
      </c>
      <c r="M45" s="121">
        <f t="shared" si="9"/>
        <v>141287.90000000002</v>
      </c>
      <c r="N45" s="121">
        <f t="shared" si="9"/>
        <v>2089.1999999999998</v>
      </c>
      <c r="O45" s="121">
        <f t="shared" si="9"/>
        <v>4095.73</v>
      </c>
      <c r="P45" s="121">
        <f t="shared" si="9"/>
        <v>104010.90000000001</v>
      </c>
      <c r="Q45" s="121">
        <f t="shared" si="9"/>
        <v>325953.31666464522</v>
      </c>
      <c r="R45" s="121">
        <f t="shared" si="9"/>
        <v>1434737.4666646451</v>
      </c>
      <c r="S45" s="101">
        <f>R45-I45-J45</f>
        <v>1419440.57</v>
      </c>
      <c r="T45" s="101"/>
    </row>
    <row r="46" spans="2:24" ht="12.75" hidden="1" customHeight="1" x14ac:dyDescent="0.25">
      <c r="B46" s="27"/>
      <c r="C46" s="2"/>
      <c r="D46" s="3"/>
      <c r="E46" s="3"/>
      <c r="F46" s="124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6"/>
      <c r="S46" s="101"/>
      <c r="T46" s="5"/>
      <c r="U46" s="5"/>
      <c r="V46" s="5"/>
      <c r="W46" s="5"/>
      <c r="X46" s="5"/>
    </row>
    <row r="47" spans="2:24" ht="12.75" hidden="1" customHeight="1" x14ac:dyDescent="0.25">
      <c r="B47" s="27"/>
      <c r="C47" s="2"/>
      <c r="D47" s="27" t="s">
        <v>62</v>
      </c>
      <c r="E47" s="27"/>
      <c r="F47" s="124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7">
        <f>R45+Q49+Q50</f>
        <v>1505647.1786646452</v>
      </c>
      <c r="R47" s="126"/>
      <c r="S47" s="101"/>
      <c r="T47" s="5"/>
      <c r="U47" s="5"/>
      <c r="V47" s="5"/>
      <c r="W47" s="5"/>
      <c r="X47" s="5"/>
    </row>
    <row r="48" spans="2:24" ht="12.75" hidden="1" customHeight="1" x14ac:dyDescent="0.25">
      <c r="B48" s="27"/>
      <c r="C48" s="2"/>
      <c r="D48" s="3" t="s">
        <v>63</v>
      </c>
      <c r="E48" s="3"/>
      <c r="F48" s="124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7"/>
      <c r="R48" s="126"/>
      <c r="S48" s="101"/>
      <c r="T48" s="5"/>
      <c r="U48" s="5"/>
      <c r="V48" s="5"/>
      <c r="W48" s="5"/>
      <c r="X48" s="5"/>
    </row>
    <row r="49" spans="2:24" ht="12.75" hidden="1" customHeight="1" x14ac:dyDescent="0.25">
      <c r="B49" s="27"/>
      <c r="C49" s="2"/>
      <c r="D49" s="3" t="s">
        <v>64</v>
      </c>
      <c r="E49" s="3"/>
      <c r="F49" s="124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8">
        <f>(H45)*3%</f>
        <v>26591.142</v>
      </c>
      <c r="R49" s="126"/>
      <c r="S49" s="101"/>
      <c r="T49" s="5"/>
      <c r="U49" s="5"/>
      <c r="V49" s="5"/>
      <c r="W49" s="5"/>
      <c r="X49" s="5"/>
    </row>
    <row r="50" spans="2:24" ht="12.75" hidden="1" customHeight="1" x14ac:dyDescent="0.25">
      <c r="B50" s="27"/>
      <c r="C50" s="2"/>
      <c r="D50" s="3" t="s">
        <v>65</v>
      </c>
      <c r="E50" s="3"/>
      <c r="F50" s="124"/>
      <c r="G50" s="125"/>
      <c r="H50" s="125"/>
      <c r="I50" s="125" t="s">
        <v>66</v>
      </c>
      <c r="J50" s="125"/>
      <c r="K50" s="125"/>
      <c r="L50" s="125"/>
      <c r="M50" s="125"/>
      <c r="N50" s="125"/>
      <c r="O50" s="125"/>
      <c r="P50" s="125"/>
      <c r="Q50" s="128">
        <f>H45*5%</f>
        <v>44318.570000000007</v>
      </c>
      <c r="R50" s="126"/>
      <c r="S50" s="101"/>
      <c r="T50" s="5"/>
      <c r="U50" s="5"/>
      <c r="V50" s="5"/>
      <c r="W50" s="5"/>
      <c r="X50" s="5"/>
    </row>
    <row r="51" spans="2:24" ht="12.75" customHeight="1" x14ac:dyDescent="0.25">
      <c r="B51" s="27"/>
      <c r="C51" s="2"/>
      <c r="D51" s="3"/>
      <c r="E51" s="3"/>
      <c r="F51" s="124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6"/>
      <c r="S51" s="101"/>
      <c r="T51" s="5"/>
      <c r="U51" s="5"/>
      <c r="V51" s="5"/>
      <c r="W51" s="5"/>
      <c r="X51" s="5"/>
    </row>
    <row r="52" spans="2:24" ht="12.75" hidden="1" customHeight="1" x14ac:dyDescent="0.25">
      <c r="B52" s="27"/>
      <c r="C52" s="2"/>
      <c r="D52" s="3"/>
      <c r="E52" s="3"/>
      <c r="F52" s="129"/>
      <c r="G52" s="130"/>
      <c r="H52" s="126"/>
      <c r="I52" s="126"/>
      <c r="J52" s="131"/>
      <c r="K52" s="131"/>
      <c r="L52" s="126"/>
      <c r="M52" s="126"/>
      <c r="N52" s="126"/>
      <c r="O52" s="126"/>
      <c r="P52" s="126"/>
      <c r="Q52" s="126"/>
      <c r="R52" s="126"/>
      <c r="S52" s="101"/>
      <c r="T52" s="5"/>
      <c r="U52" s="5"/>
      <c r="V52" s="5"/>
      <c r="W52" s="5"/>
      <c r="X52" s="5"/>
    </row>
    <row r="53" spans="2:24" ht="12.75" hidden="1" customHeight="1" x14ac:dyDescent="0.25">
      <c r="B53" s="27"/>
      <c r="C53" s="2"/>
      <c r="D53" s="3"/>
      <c r="E53" s="3"/>
      <c r="F53" s="132"/>
      <c r="G53" s="132"/>
      <c r="H53" s="133"/>
      <c r="I53" s="126"/>
      <c r="J53" s="134"/>
      <c r="K53" s="134"/>
      <c r="L53" s="135"/>
      <c r="M53" s="135"/>
      <c r="N53" s="135"/>
      <c r="O53" s="135"/>
      <c r="P53" s="126"/>
      <c r="Q53" s="126"/>
      <c r="R53" s="126"/>
      <c r="S53" s="101"/>
      <c r="T53" s="5"/>
      <c r="U53" s="5"/>
      <c r="V53" s="5"/>
      <c r="W53" s="5"/>
      <c r="X53" s="5"/>
    </row>
    <row r="54" spans="2:24" ht="12.75" hidden="1" customHeight="1" x14ac:dyDescent="0.25">
      <c r="B54" s="27"/>
      <c r="C54" s="2"/>
      <c r="D54" s="3"/>
      <c r="E54" s="3"/>
      <c r="F54" s="13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01"/>
      <c r="T54" s="5"/>
      <c r="U54" s="5"/>
      <c r="V54" s="5"/>
      <c r="W54" s="5"/>
      <c r="X54" s="5"/>
    </row>
    <row r="55" spans="2:24" ht="12.75" customHeight="1" x14ac:dyDescent="0.25">
      <c r="B55" s="27"/>
      <c r="C55" s="2"/>
      <c r="D55" s="3"/>
      <c r="E55" s="3"/>
      <c r="F55" s="136"/>
      <c r="G55" s="27" t="s">
        <v>67</v>
      </c>
      <c r="H55" s="27"/>
      <c r="I55" s="137"/>
      <c r="J55" s="130"/>
      <c r="K55" s="130"/>
      <c r="L55" s="130"/>
      <c r="M55" s="126"/>
      <c r="N55" s="126"/>
      <c r="O55" s="138" t="s">
        <v>68</v>
      </c>
      <c r="P55" s="138"/>
      <c r="Q55" s="138"/>
      <c r="R55" s="126"/>
      <c r="S55" s="101"/>
      <c r="T55" s="5"/>
      <c r="U55" s="5"/>
      <c r="V55" s="5"/>
      <c r="W55" s="5"/>
      <c r="X55" s="5"/>
    </row>
    <row r="56" spans="2:24" ht="12.75" customHeight="1" x14ac:dyDescent="0.25">
      <c r="B56" s="27"/>
      <c r="C56" s="2"/>
      <c r="D56" s="3"/>
      <c r="E56" s="3"/>
      <c r="F56" s="136"/>
      <c r="G56" s="3"/>
      <c r="H56" s="3"/>
      <c r="I56" s="136"/>
      <c r="J56" s="126"/>
      <c r="K56" s="126"/>
      <c r="L56" s="126"/>
      <c r="M56" s="126"/>
      <c r="N56" s="126"/>
      <c r="O56" s="139" t="s">
        <v>69</v>
      </c>
      <c r="P56" s="139"/>
      <c r="Q56" s="139"/>
      <c r="R56" s="126"/>
      <c r="S56" s="101"/>
      <c r="T56" s="5"/>
      <c r="U56" s="5"/>
      <c r="V56" s="5"/>
      <c r="W56" s="5"/>
      <c r="X56" s="5"/>
    </row>
    <row r="57" spans="2:24" ht="12.75" customHeight="1" x14ac:dyDescent="0.25">
      <c r="B57" s="27"/>
      <c r="C57" s="2"/>
      <c r="D57" s="3"/>
      <c r="E57" s="3"/>
      <c r="F57" s="136"/>
      <c r="G57" s="27" t="s">
        <v>70</v>
      </c>
      <c r="H57" s="3"/>
      <c r="I57" s="136"/>
      <c r="J57" s="130"/>
      <c r="K57" s="130"/>
      <c r="L57" s="130"/>
      <c r="M57" s="126"/>
      <c r="N57" s="126"/>
      <c r="O57" s="138" t="s">
        <v>71</v>
      </c>
      <c r="P57" s="138"/>
      <c r="Q57" s="138"/>
      <c r="R57" s="126"/>
      <c r="S57" s="101"/>
      <c r="T57" s="5"/>
      <c r="U57" s="5"/>
      <c r="V57" s="5"/>
      <c r="W57" s="5"/>
      <c r="X57" s="5"/>
    </row>
    <row r="58" spans="2:24" ht="12.75" customHeight="1" x14ac:dyDescent="0.25">
      <c r="B58" s="27"/>
      <c r="C58" s="2"/>
      <c r="D58" s="3"/>
      <c r="E58" s="3"/>
      <c r="F58" s="136"/>
      <c r="G58" s="3"/>
      <c r="H58" s="3"/>
      <c r="I58" s="136"/>
      <c r="J58" s="126"/>
      <c r="K58" s="126"/>
      <c r="L58" s="126"/>
      <c r="M58" s="126"/>
      <c r="N58" s="126"/>
      <c r="O58" s="139" t="s">
        <v>69</v>
      </c>
      <c r="P58" s="139"/>
      <c r="Q58" s="139"/>
      <c r="R58" s="126"/>
      <c r="S58" s="101"/>
      <c r="T58" s="5"/>
      <c r="U58" s="5"/>
      <c r="V58" s="5"/>
      <c r="W58" s="5"/>
      <c r="X58" s="5"/>
    </row>
    <row r="59" spans="2:24" ht="12.75" customHeight="1" x14ac:dyDescent="0.25">
      <c r="B59" s="27"/>
      <c r="C59" s="2"/>
      <c r="D59" s="3"/>
      <c r="E59" s="3"/>
      <c r="F59" s="13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01"/>
      <c r="T59" s="5"/>
      <c r="U59" s="5"/>
      <c r="V59" s="5"/>
      <c r="W59" s="5"/>
      <c r="X59" s="5"/>
    </row>
    <row r="60" spans="2:24" ht="12.75" customHeight="1" x14ac:dyDescent="0.25">
      <c r="B60" s="27"/>
      <c r="C60" s="2"/>
      <c r="D60" s="3"/>
      <c r="E60" s="3"/>
      <c r="F60" s="13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01"/>
      <c r="T60" s="5"/>
      <c r="U60" s="5"/>
      <c r="V60" s="5"/>
      <c r="W60" s="5"/>
      <c r="X60" s="5"/>
    </row>
    <row r="61" spans="2:24" ht="12.75" customHeight="1" x14ac:dyDescent="0.25">
      <c r="B61" s="27"/>
      <c r="C61" s="2"/>
      <c r="D61" s="3"/>
      <c r="E61" s="3"/>
      <c r="F61" s="13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01"/>
      <c r="T61" s="5"/>
      <c r="U61" s="5"/>
      <c r="V61" s="5"/>
      <c r="W61" s="5"/>
      <c r="X61" s="5"/>
    </row>
    <row r="62" spans="2:24" ht="12.75" customHeight="1" x14ac:dyDescent="0.25">
      <c r="B62" s="27"/>
      <c r="C62" s="2"/>
      <c r="D62" s="3"/>
      <c r="E62" s="3"/>
      <c r="F62" s="13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01"/>
      <c r="T62" s="5"/>
      <c r="U62" s="5"/>
      <c r="V62" s="5"/>
      <c r="W62" s="5"/>
      <c r="X62" s="5"/>
    </row>
    <row r="63" spans="2:24" ht="12.75" customHeight="1" x14ac:dyDescent="0.25">
      <c r="B63" s="27"/>
      <c r="C63" s="2"/>
      <c r="D63" s="3"/>
      <c r="E63" s="3"/>
      <c r="F63" s="13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01"/>
      <c r="T63" s="5"/>
      <c r="U63" s="5"/>
      <c r="V63" s="5"/>
      <c r="W63" s="5"/>
      <c r="X63" s="5"/>
    </row>
    <row r="64" spans="2:24" ht="12.75" customHeight="1" x14ac:dyDescent="0.25">
      <c r="B64" s="27"/>
      <c r="C64" s="2"/>
      <c r="D64" s="3"/>
      <c r="E64" s="3"/>
      <c r="F64" s="13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01"/>
      <c r="T64" s="5"/>
      <c r="U64" s="5"/>
      <c r="V64" s="5"/>
      <c r="W64" s="5"/>
      <c r="X64" s="5"/>
    </row>
    <row r="65" spans="2:24" ht="12.75" customHeight="1" x14ac:dyDescent="0.25">
      <c r="B65" s="27"/>
      <c r="C65" s="2"/>
      <c r="D65" s="3"/>
      <c r="E65" s="3"/>
      <c r="F65" s="13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01"/>
      <c r="T65" s="5"/>
      <c r="U65" s="5"/>
      <c r="V65" s="5"/>
      <c r="W65" s="5"/>
      <c r="X65" s="5"/>
    </row>
    <row r="66" spans="2:24" ht="12.75" customHeight="1" x14ac:dyDescent="0.25">
      <c r="B66" s="27"/>
      <c r="C66" s="2"/>
      <c r="D66" s="3"/>
      <c r="E66" s="3"/>
      <c r="F66" s="136"/>
      <c r="G66" s="140"/>
      <c r="H66" s="140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01"/>
      <c r="T66" s="5"/>
      <c r="U66" s="5"/>
      <c r="V66" s="5"/>
      <c r="W66" s="5"/>
      <c r="X66" s="5"/>
    </row>
    <row r="67" spans="2:24" ht="12.75" customHeight="1" x14ac:dyDescent="0.25">
      <c r="B67" s="27"/>
      <c r="C67" s="2"/>
      <c r="D67" s="3"/>
      <c r="E67" s="3"/>
      <c r="F67" s="136"/>
      <c r="G67" s="140"/>
      <c r="H67" s="140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01"/>
      <c r="T67" s="5"/>
      <c r="U67" s="5"/>
      <c r="V67" s="5"/>
      <c r="W67" s="5"/>
      <c r="X67" s="5"/>
    </row>
    <row r="68" spans="2:24" ht="12.75" customHeight="1" x14ac:dyDescent="0.25">
      <c r="B68" s="27"/>
      <c r="C68" s="2"/>
      <c r="D68" s="3"/>
      <c r="E68" s="3"/>
      <c r="F68" s="136"/>
      <c r="G68" s="140"/>
      <c r="H68" s="140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01"/>
      <c r="T68" s="5"/>
      <c r="U68" s="5"/>
      <c r="V68" s="5"/>
      <c r="W68" s="5"/>
      <c r="X68" s="5"/>
    </row>
    <row r="69" spans="2:24" ht="12.75" customHeight="1" x14ac:dyDescent="0.25">
      <c r="B69" s="27"/>
      <c r="C69" s="2"/>
      <c r="D69" s="3"/>
      <c r="E69" s="3"/>
      <c r="F69" s="140"/>
      <c r="G69" s="140"/>
      <c r="H69" s="140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01"/>
      <c r="T69" s="5"/>
      <c r="U69" s="5"/>
      <c r="V69" s="5"/>
      <c r="W69" s="5"/>
      <c r="X69" s="5"/>
    </row>
    <row r="70" spans="2:24" ht="12.75" customHeight="1" x14ac:dyDescent="0.25">
      <c r="B70" s="27"/>
      <c r="C70" s="2"/>
      <c r="D70" s="3"/>
      <c r="E70" s="3"/>
      <c r="F70" s="136"/>
      <c r="G70" s="140"/>
      <c r="H70" s="140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01"/>
      <c r="T70" s="5"/>
      <c r="U70" s="5"/>
      <c r="V70" s="5"/>
      <c r="W70" s="5"/>
      <c r="X70" s="5"/>
    </row>
    <row r="71" spans="2:24" ht="12.75" customHeight="1" x14ac:dyDescent="0.25">
      <c r="B71" s="27"/>
      <c r="C71" s="2"/>
      <c r="D71" s="3"/>
      <c r="E71" s="3"/>
      <c r="F71" s="136"/>
      <c r="G71" s="140"/>
      <c r="H71" s="140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01"/>
      <c r="T71" s="5"/>
      <c r="U71" s="5"/>
      <c r="V71" s="5"/>
      <c r="W71" s="5"/>
      <c r="X71" s="5"/>
    </row>
    <row r="72" spans="2:24" ht="12.75" customHeight="1" x14ac:dyDescent="0.25">
      <c r="B72" s="27"/>
      <c r="C72" s="2"/>
      <c r="D72" s="3"/>
      <c r="E72" s="3"/>
      <c r="F72" s="136"/>
      <c r="G72" s="140"/>
      <c r="H72" s="140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01"/>
      <c r="T72" s="5"/>
      <c r="U72" s="5"/>
      <c r="V72" s="5"/>
      <c r="W72" s="5"/>
      <c r="X72" s="5"/>
    </row>
    <row r="73" spans="2:24" ht="12.75" customHeight="1" x14ac:dyDescent="0.25">
      <c r="B73" s="27"/>
      <c r="C73" s="2"/>
      <c r="D73" s="3"/>
      <c r="E73" s="3"/>
      <c r="F73" s="136"/>
      <c r="G73" s="140"/>
      <c r="H73" s="140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01"/>
      <c r="T73" s="5"/>
      <c r="U73" s="5"/>
      <c r="V73" s="5"/>
      <c r="W73" s="5"/>
      <c r="X73" s="5"/>
    </row>
    <row r="74" spans="2:24" ht="12.75" customHeight="1" x14ac:dyDescent="0.25">
      <c r="B74" s="27"/>
      <c r="C74" s="2"/>
      <c r="D74" s="3"/>
      <c r="E74" s="3"/>
      <c r="F74" s="136"/>
      <c r="G74" s="140"/>
      <c r="H74" s="140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01"/>
      <c r="T74" s="5"/>
      <c r="U74" s="5"/>
      <c r="V74" s="5"/>
      <c r="W74" s="5"/>
      <c r="X74" s="5"/>
    </row>
    <row r="75" spans="2:24" ht="12.75" customHeight="1" x14ac:dyDescent="0.25">
      <c r="B75" s="27"/>
      <c r="C75" s="2"/>
      <c r="D75" s="3"/>
      <c r="E75" s="3"/>
      <c r="F75" s="136"/>
      <c r="G75" s="140"/>
      <c r="H75" s="140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01"/>
      <c r="T75" s="5"/>
      <c r="U75" s="5"/>
      <c r="V75" s="5"/>
      <c r="W75" s="5"/>
      <c r="X75" s="5"/>
    </row>
    <row r="76" spans="2:24" ht="12.75" customHeight="1" x14ac:dyDescent="0.25">
      <c r="B76" s="27"/>
      <c r="C76" s="2"/>
      <c r="D76" s="3"/>
      <c r="E76" s="3"/>
      <c r="F76" s="136"/>
      <c r="G76" s="140"/>
      <c r="H76" s="140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01"/>
      <c r="T76" s="5"/>
      <c r="U76" s="5"/>
      <c r="V76" s="5"/>
      <c r="W76" s="5"/>
      <c r="X76" s="5"/>
    </row>
    <row r="77" spans="2:24" ht="12.75" customHeight="1" x14ac:dyDescent="0.25">
      <c r="B77" s="27"/>
      <c r="C77" s="2"/>
      <c r="D77" s="3"/>
      <c r="E77" s="3"/>
      <c r="F77" s="136"/>
      <c r="G77" s="140"/>
      <c r="H77" s="140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01"/>
      <c r="T77" s="5"/>
      <c r="U77" s="5"/>
      <c r="V77" s="5"/>
      <c r="W77" s="5"/>
      <c r="X77" s="5"/>
    </row>
    <row r="78" spans="2:24" ht="12.75" customHeight="1" x14ac:dyDescent="0.25">
      <c r="B78" s="27"/>
      <c r="C78" s="2"/>
      <c r="D78" s="27"/>
      <c r="E78" s="27"/>
      <c r="F78" s="137"/>
      <c r="G78" s="141"/>
      <c r="H78" s="141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17"/>
      <c r="T78" s="5"/>
      <c r="U78" s="5"/>
      <c r="V78" s="5"/>
      <c r="W78" s="5"/>
      <c r="X78" s="5"/>
    </row>
    <row r="79" spans="2:24" ht="12.75" customHeight="1" x14ac:dyDescent="0.25">
      <c r="B79" s="27"/>
      <c r="C79" s="2"/>
      <c r="D79" s="3"/>
      <c r="E79" s="3"/>
      <c r="F79" s="126"/>
      <c r="G79" s="140"/>
      <c r="H79" s="140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01"/>
      <c r="T79" s="5"/>
      <c r="U79" s="5"/>
      <c r="V79" s="5"/>
      <c r="W79" s="5"/>
      <c r="X79" s="5"/>
    </row>
    <row r="80" spans="2:24" ht="12.75" customHeight="1" x14ac:dyDescent="0.25">
      <c r="B80" s="27"/>
      <c r="C80" s="2"/>
      <c r="D80" s="3"/>
      <c r="E80" s="3"/>
      <c r="F80" s="126"/>
      <c r="G80" s="140"/>
      <c r="H80" s="140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01"/>
      <c r="T80" s="5"/>
      <c r="U80" s="5"/>
      <c r="V80" s="5"/>
      <c r="W80" s="5"/>
      <c r="X80" s="5"/>
    </row>
    <row r="81" spans="2:24" ht="12.75" customHeight="1" x14ac:dyDescent="0.25">
      <c r="B81" s="1"/>
      <c r="C81" s="2"/>
      <c r="D81" s="3"/>
      <c r="E81" s="3"/>
      <c r="F81" s="143"/>
      <c r="G81" s="144"/>
      <c r="H81" s="144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5"/>
      <c r="U81" s="5"/>
      <c r="V81" s="5"/>
      <c r="W81" s="5"/>
      <c r="X81" s="5"/>
    </row>
    <row r="82" spans="2:24" ht="12.75" customHeight="1" x14ac:dyDescent="0.25">
      <c r="B82" s="1"/>
      <c r="C82" s="2"/>
      <c r="D82" s="3"/>
      <c r="E82" s="3"/>
      <c r="F82" s="101"/>
      <c r="G82" s="144"/>
      <c r="H82" s="144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5"/>
      <c r="U82" s="5"/>
      <c r="V82" s="5"/>
      <c r="W82" s="5"/>
      <c r="X82" s="5"/>
    </row>
    <row r="83" spans="2:24" ht="12.75" customHeight="1" x14ac:dyDescent="0.25">
      <c r="B83" s="1"/>
      <c r="C83" s="2"/>
      <c r="D83" s="3"/>
      <c r="E83" s="3"/>
      <c r="F83" s="145"/>
      <c r="G83" s="144"/>
      <c r="H83" s="144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5"/>
      <c r="U83" s="5"/>
      <c r="V83" s="5"/>
      <c r="W83" s="5"/>
      <c r="X83" s="5"/>
    </row>
    <row r="84" spans="2:24" ht="12.75" customHeight="1" x14ac:dyDescent="0.25">
      <c r="B84" s="1"/>
      <c r="C84" s="2"/>
      <c r="D84" s="3"/>
      <c r="E84" s="3"/>
      <c r="F84" s="101"/>
      <c r="G84" s="144"/>
      <c r="H84" s="144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5"/>
      <c r="U84" s="5"/>
      <c r="V84" s="5"/>
      <c r="W84" s="5"/>
      <c r="X84" s="5"/>
    </row>
    <row r="85" spans="2:24" ht="12.75" customHeight="1" x14ac:dyDescent="0.25">
      <c r="B85" s="1"/>
      <c r="C85" s="2"/>
      <c r="D85" s="3"/>
      <c r="E85" s="3"/>
      <c r="F85" s="101"/>
      <c r="G85" s="144"/>
      <c r="H85" s="144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5"/>
      <c r="U85" s="5"/>
      <c r="V85" s="5"/>
      <c r="W85" s="5"/>
      <c r="X85" s="5"/>
    </row>
    <row r="86" spans="2:24" ht="12.75" customHeight="1" x14ac:dyDescent="0.25">
      <c r="B86" s="1"/>
      <c r="C86" s="2"/>
      <c r="D86" s="5"/>
      <c r="E86" s="5"/>
      <c r="F86" s="143"/>
      <c r="G86" s="144"/>
      <c r="H86" s="144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5"/>
      <c r="U86" s="5"/>
      <c r="V86" s="5"/>
      <c r="W86" s="5"/>
      <c r="X86" s="5"/>
    </row>
    <row r="87" spans="2:24" ht="12.75" customHeight="1" x14ac:dyDescent="0.25">
      <c r="B87" s="1"/>
      <c r="C87" s="2"/>
      <c r="D87" s="5"/>
      <c r="E87" s="5"/>
      <c r="F87" s="143"/>
      <c r="G87" s="144"/>
      <c r="H87" s="144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5"/>
      <c r="U87" s="5"/>
      <c r="V87" s="5"/>
      <c r="W87" s="5"/>
      <c r="X87" s="5"/>
    </row>
    <row r="88" spans="2:24" ht="12.75" customHeight="1" x14ac:dyDescent="0.25">
      <c r="B88" s="1"/>
      <c r="C88" s="2"/>
      <c r="D88" s="5"/>
      <c r="E88" s="5"/>
      <c r="F88" s="143"/>
      <c r="G88" s="144"/>
      <c r="H88" s="144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5"/>
      <c r="U88" s="5"/>
      <c r="V88" s="5"/>
      <c r="W88" s="5"/>
      <c r="X88" s="5"/>
    </row>
    <row r="89" spans="2:24" ht="12.75" customHeight="1" x14ac:dyDescent="0.25">
      <c r="B89" s="1"/>
      <c r="C89" s="2"/>
      <c r="D89" s="5"/>
      <c r="E89" s="5"/>
      <c r="F89" s="101"/>
      <c r="G89" s="144"/>
      <c r="H89" s="144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5"/>
      <c r="U89" s="5"/>
      <c r="V89" s="5"/>
      <c r="W89" s="5"/>
      <c r="X89" s="5"/>
    </row>
    <row r="90" spans="2:24" ht="12.75" customHeight="1" x14ac:dyDescent="0.25">
      <c r="B90" s="1"/>
      <c r="C90" s="2"/>
      <c r="D90" s="5"/>
      <c r="E90" s="5"/>
      <c r="F90" s="101"/>
      <c r="G90" s="144"/>
      <c r="H90" s="144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5"/>
      <c r="U90" s="5"/>
      <c r="V90" s="5"/>
      <c r="W90" s="5"/>
      <c r="X90" s="5"/>
    </row>
    <row r="91" spans="2:24" ht="12.75" customHeight="1" x14ac:dyDescent="0.25">
      <c r="B91" s="1"/>
      <c r="C91" s="2"/>
      <c r="D91" s="5"/>
      <c r="E91" s="5"/>
      <c r="F91" s="101"/>
      <c r="G91" s="144"/>
      <c r="H91" s="144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5"/>
      <c r="U91" s="5"/>
      <c r="V91" s="5"/>
      <c r="W91" s="5"/>
      <c r="X91" s="5"/>
    </row>
    <row r="92" spans="2:24" ht="12.75" customHeight="1" x14ac:dyDescent="0.25">
      <c r="B92" s="1"/>
      <c r="C92" s="2"/>
      <c r="D92" s="5"/>
      <c r="E92" s="5"/>
      <c r="F92" s="145"/>
      <c r="G92" s="144"/>
      <c r="H92" s="144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5"/>
      <c r="U92" s="5"/>
      <c r="V92" s="5"/>
      <c r="W92" s="5"/>
      <c r="X92" s="5"/>
    </row>
    <row r="93" spans="2:24" ht="12.75" customHeight="1" x14ac:dyDescent="0.25">
      <c r="B93" s="1"/>
      <c r="C93" s="2"/>
      <c r="D93" s="5"/>
      <c r="E93" s="5"/>
      <c r="F93" s="143"/>
      <c r="G93" s="144"/>
      <c r="H93" s="144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5"/>
      <c r="U93" s="5"/>
      <c r="V93" s="5"/>
      <c r="W93" s="5"/>
      <c r="X93" s="5"/>
    </row>
    <row r="94" spans="2:24" ht="12.75" customHeight="1" x14ac:dyDescent="0.25">
      <c r="B94" s="1"/>
      <c r="C94" s="2"/>
      <c r="D94" s="5"/>
      <c r="E94" s="5"/>
      <c r="F94" s="145"/>
      <c r="G94" s="144"/>
      <c r="H94" s="144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5"/>
      <c r="U94" s="5"/>
      <c r="V94" s="5"/>
      <c r="W94" s="5"/>
      <c r="X94" s="5"/>
    </row>
    <row r="95" spans="2:24" ht="12.75" customHeight="1" x14ac:dyDescent="0.25">
      <c r="B95" s="1"/>
      <c r="C95" s="2"/>
      <c r="D95" s="5"/>
      <c r="E95" s="5"/>
      <c r="F95" s="143"/>
      <c r="G95" s="144"/>
      <c r="H95" s="144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5"/>
      <c r="U95" s="5"/>
      <c r="V95" s="5"/>
      <c r="W95" s="5"/>
      <c r="X95" s="5"/>
    </row>
    <row r="96" spans="2:24" ht="12.75" customHeight="1" x14ac:dyDescent="0.25">
      <c r="B96" s="1"/>
      <c r="C96" s="2"/>
      <c r="D96" s="5"/>
      <c r="E96" s="5"/>
      <c r="F96" s="101"/>
      <c r="G96" s="144"/>
      <c r="H96" s="144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5"/>
      <c r="U96" s="5"/>
      <c r="V96" s="5"/>
      <c r="W96" s="5"/>
      <c r="X96" s="5"/>
    </row>
    <row r="97" spans="2:24" ht="12.75" customHeight="1" x14ac:dyDescent="0.25">
      <c r="B97" s="1"/>
      <c r="C97" s="2"/>
      <c r="D97" s="5"/>
      <c r="E97" s="5"/>
      <c r="F97" s="101"/>
      <c r="G97" s="144"/>
      <c r="H97" s="144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5"/>
      <c r="U97" s="5"/>
      <c r="V97" s="5"/>
      <c r="W97" s="5"/>
      <c r="X97" s="5"/>
    </row>
    <row r="98" spans="2:24" ht="12.75" customHeight="1" x14ac:dyDescent="0.25">
      <c r="B98" s="1"/>
      <c r="C98" s="2"/>
      <c r="D98" s="5"/>
      <c r="E98" s="5"/>
      <c r="F98" s="101"/>
      <c r="G98" s="144"/>
      <c r="H98" s="144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5"/>
      <c r="U98" s="5"/>
      <c r="V98" s="5"/>
      <c r="W98" s="5"/>
      <c r="X98" s="5"/>
    </row>
    <row r="99" spans="2:24" ht="12.75" customHeight="1" x14ac:dyDescent="0.25">
      <c r="B99" s="1"/>
      <c r="C99" s="2"/>
      <c r="D99" s="5"/>
      <c r="E99" s="5"/>
      <c r="F99" s="101"/>
      <c r="G99" s="144"/>
      <c r="H99" s="144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5"/>
      <c r="U99" s="5"/>
      <c r="V99" s="5"/>
      <c r="W99" s="5"/>
      <c r="X99" s="5"/>
    </row>
    <row r="100" spans="2:24" ht="12.75" customHeight="1" x14ac:dyDescent="0.25">
      <c r="B100" s="1"/>
      <c r="C100" s="2"/>
      <c r="D100" s="5"/>
      <c r="E100" s="5"/>
      <c r="F100" s="101"/>
      <c r="G100" s="144"/>
      <c r="H100" s="144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5"/>
      <c r="U100" s="5"/>
      <c r="V100" s="5"/>
      <c r="W100" s="5"/>
      <c r="X100" s="5"/>
    </row>
    <row r="101" spans="2:24" ht="12.75" customHeight="1" x14ac:dyDescent="0.25">
      <c r="B101" s="1"/>
      <c r="C101" s="2"/>
      <c r="D101" s="1"/>
      <c r="E101" s="1"/>
      <c r="F101" s="146"/>
      <c r="G101" s="127"/>
      <c r="H101" s="12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"/>
      <c r="U101" s="5"/>
      <c r="V101" s="5"/>
      <c r="W101" s="5"/>
      <c r="X101" s="5"/>
    </row>
    <row r="102" spans="2:24" ht="12.75" customHeight="1" x14ac:dyDescent="0.25">
      <c r="B102" s="1"/>
      <c r="C102" s="2"/>
      <c r="D102" s="1"/>
      <c r="E102" s="1"/>
      <c r="F102" s="117"/>
      <c r="G102" s="147"/>
      <c r="H102" s="14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"/>
      <c r="U102" s="5"/>
      <c r="V102" s="5"/>
      <c r="W102" s="5"/>
      <c r="X102" s="5"/>
    </row>
    <row r="103" spans="2:24" ht="12.75" customHeight="1" x14ac:dyDescent="0.25">
      <c r="B103" s="1"/>
      <c r="C103" s="2"/>
      <c r="D103" s="1"/>
      <c r="E103" s="1"/>
      <c r="F103" s="146"/>
      <c r="G103" s="147"/>
      <c r="H103" s="14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"/>
      <c r="U103" s="5"/>
      <c r="V103" s="5"/>
      <c r="W103" s="5"/>
      <c r="X103" s="5"/>
    </row>
    <row r="104" spans="2:24" ht="12.75" customHeight="1" x14ac:dyDescent="0.25">
      <c r="B104" s="1"/>
      <c r="C104" s="2"/>
      <c r="D104" s="1"/>
      <c r="E104" s="1"/>
      <c r="F104" s="146"/>
      <c r="G104" s="147"/>
      <c r="H104" s="14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"/>
      <c r="U104" s="5"/>
      <c r="V104" s="5"/>
      <c r="W104" s="5"/>
      <c r="X104" s="5"/>
    </row>
    <row r="105" spans="2:24" ht="12.75" customHeight="1" x14ac:dyDescent="0.25">
      <c r="B105" s="1"/>
      <c r="C105" s="2"/>
      <c r="D105" s="148"/>
      <c r="E105" s="148"/>
      <c r="F105" s="146"/>
      <c r="G105" s="1"/>
      <c r="H105" s="1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5"/>
      <c r="U105" s="5"/>
      <c r="V105" s="5"/>
      <c r="W105" s="5"/>
      <c r="X105" s="5"/>
    </row>
    <row r="106" spans="2:24" ht="12.75" customHeight="1" x14ac:dyDescent="0.25">
      <c r="B106" s="1"/>
      <c r="C106" s="2"/>
      <c r="D106" s="148"/>
      <c r="E106" s="148"/>
      <c r="F106" s="146"/>
      <c r="G106" s="1"/>
      <c r="H106" s="1"/>
      <c r="I106" s="117"/>
      <c r="J106" s="117"/>
      <c r="K106" s="117"/>
      <c r="L106" s="117"/>
      <c r="M106" s="117"/>
      <c r="N106" s="117"/>
      <c r="O106" s="117"/>
      <c r="P106" s="117"/>
      <c r="Q106" s="117"/>
      <c r="R106" s="117"/>
      <c r="S106" s="117"/>
      <c r="T106" s="5"/>
      <c r="U106" s="5"/>
      <c r="V106" s="5"/>
      <c r="W106" s="5"/>
      <c r="X106" s="5"/>
    </row>
    <row r="107" spans="2:24" ht="12.75" customHeight="1" x14ac:dyDescent="0.25">
      <c r="B107" s="1"/>
      <c r="C107" s="2"/>
      <c r="D107" s="1"/>
      <c r="E107" s="1"/>
      <c r="F107" s="1"/>
      <c r="G107" s="1"/>
      <c r="H107" s="1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  <c r="T107" s="5"/>
      <c r="U107" s="5"/>
    </row>
    <row r="108" spans="2:24" ht="12.75" customHeight="1" x14ac:dyDescent="0.25">
      <c r="B108" s="1"/>
      <c r="C108" s="2"/>
      <c r="D108" s="1"/>
      <c r="E108" s="1"/>
      <c r="F108" s="1"/>
      <c r="G108" s="1"/>
      <c r="H108" s="1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5"/>
      <c r="U108" s="5"/>
    </row>
    <row r="109" spans="2:24" ht="12.75" customHeight="1" x14ac:dyDescent="0.25">
      <c r="B109" s="1"/>
      <c r="C109" s="2"/>
      <c r="D109" s="5"/>
      <c r="E109" s="5"/>
      <c r="F109" s="5"/>
      <c r="G109" s="5"/>
      <c r="H109" s="5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5"/>
      <c r="U109" s="5"/>
    </row>
    <row r="110" spans="2:24" ht="12.75" customHeight="1" x14ac:dyDescent="0.25">
      <c r="D110" s="149"/>
      <c r="E110" s="149"/>
      <c r="F110" s="149"/>
      <c r="G110" s="149"/>
      <c r="H110" s="149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</row>
    <row r="111" spans="2:24" ht="12.75" customHeight="1" x14ac:dyDescent="0.25">
      <c r="D111" s="149"/>
      <c r="E111" s="149"/>
      <c r="F111" s="149"/>
      <c r="G111" s="149"/>
      <c r="H111" s="149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  <c r="S111" s="151"/>
    </row>
    <row r="112" spans="2:24" ht="12.75" customHeight="1" x14ac:dyDescent="0.25">
      <c r="C112" s="152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</row>
    <row r="113" spans="6:24" ht="12.75" customHeight="1" x14ac:dyDescent="0.25">
      <c r="F113" s="6" t="s">
        <v>72</v>
      </c>
      <c r="G113" s="6" t="s">
        <v>73</v>
      </c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</row>
    <row r="114" spans="6:24" ht="12.75" customHeight="1" x14ac:dyDescent="0.25">
      <c r="I114" s="153"/>
      <c r="J114" s="153"/>
      <c r="K114" s="153"/>
      <c r="L114" s="153"/>
      <c r="M114" s="153"/>
      <c r="N114" s="153"/>
      <c r="O114" s="153"/>
      <c r="P114" s="153"/>
      <c r="Q114" s="154"/>
      <c r="R114" s="154"/>
      <c r="S114" s="154"/>
      <c r="T114" s="155"/>
      <c r="U114" s="155"/>
      <c r="V114" s="155"/>
      <c r="W114" s="155"/>
      <c r="X114" s="155"/>
    </row>
    <row r="115" spans="6:24" ht="14.25" customHeight="1" x14ac:dyDescent="0.25"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</row>
    <row r="116" spans="6:24" ht="14.25" customHeight="1" x14ac:dyDescent="0.25"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</row>
    <row r="117" spans="6:24" ht="14.25" customHeight="1" x14ac:dyDescent="0.25"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</row>
    <row r="118" spans="6:24" ht="14.25" customHeight="1" x14ac:dyDescent="0.25"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</row>
    <row r="119" spans="6:24" x14ac:dyDescent="0.25"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</row>
    <row r="120" spans="6:24" x14ac:dyDescent="0.25"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</row>
    <row r="121" spans="6:24" x14ac:dyDescent="0.25"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</row>
    <row r="122" spans="6:24" x14ac:dyDescent="0.25"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</row>
    <row r="123" spans="6:24" x14ac:dyDescent="0.25"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</row>
    <row r="124" spans="6:24" x14ac:dyDescent="0.25"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</row>
    <row r="125" spans="6:24" x14ac:dyDescent="0.25">
      <c r="I125" s="153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</row>
    <row r="126" spans="6:24" x14ac:dyDescent="0.25"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</row>
    <row r="127" spans="6:24" x14ac:dyDescent="0.25"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</row>
    <row r="128" spans="6:24" x14ac:dyDescent="0.25"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</row>
    <row r="129" spans="9:19" x14ac:dyDescent="0.25"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</row>
    <row r="130" spans="9:19" x14ac:dyDescent="0.25"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</row>
    <row r="131" spans="9:19" x14ac:dyDescent="0.25"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</row>
    <row r="132" spans="9:19" x14ac:dyDescent="0.25"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</row>
    <row r="133" spans="9:19" x14ac:dyDescent="0.25"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</row>
    <row r="134" spans="9:19" x14ac:dyDescent="0.25"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</row>
    <row r="135" spans="9:19" x14ac:dyDescent="0.25"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</row>
    <row r="136" spans="9:19" x14ac:dyDescent="0.25"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</row>
    <row r="137" spans="9:19" x14ac:dyDescent="0.25"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</row>
    <row r="138" spans="9:19" x14ac:dyDescent="0.25"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</row>
    <row r="139" spans="9:19" x14ac:dyDescent="0.25"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</row>
    <row r="140" spans="9:19" x14ac:dyDescent="0.25"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</row>
    <row r="141" spans="9:19" x14ac:dyDescent="0.25"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</row>
    <row r="142" spans="9:19" x14ac:dyDescent="0.25"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</row>
    <row r="143" spans="9:19" x14ac:dyDescent="0.25"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</row>
    <row r="144" spans="9:19" x14ac:dyDescent="0.25"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</row>
    <row r="145" spans="9:19" x14ac:dyDescent="0.25"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</row>
    <row r="146" spans="9:19" x14ac:dyDescent="0.25"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</row>
    <row r="147" spans="9:19" x14ac:dyDescent="0.25"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</row>
    <row r="148" spans="9:19" x14ac:dyDescent="0.25"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</row>
    <row r="149" spans="9:19" x14ac:dyDescent="0.25"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</row>
    <row r="150" spans="9:19" x14ac:dyDescent="0.25"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</row>
    <row r="151" spans="9:19" x14ac:dyDescent="0.25"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</row>
    <row r="152" spans="9:19" x14ac:dyDescent="0.25"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</row>
    <row r="153" spans="9:19" x14ac:dyDescent="0.25"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</row>
    <row r="154" spans="9:19" x14ac:dyDescent="0.25"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</row>
    <row r="155" spans="9:19" x14ac:dyDescent="0.25"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</row>
    <row r="156" spans="9:19" x14ac:dyDescent="0.25"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</row>
    <row r="157" spans="9:19" x14ac:dyDescent="0.25"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</row>
    <row r="158" spans="9:19" x14ac:dyDescent="0.25"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</row>
    <row r="159" spans="9:19" x14ac:dyDescent="0.25"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</row>
    <row r="160" spans="9:19" x14ac:dyDescent="0.25"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</row>
    <row r="161" spans="9:19" x14ac:dyDescent="0.25"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</row>
    <row r="162" spans="9:19" x14ac:dyDescent="0.25"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</row>
    <row r="163" spans="9:19" x14ac:dyDescent="0.25"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</row>
    <row r="164" spans="9:19" x14ac:dyDescent="0.25"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</row>
    <row r="165" spans="9:19" x14ac:dyDescent="0.25"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</row>
    <row r="166" spans="9:19" x14ac:dyDescent="0.25"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</row>
    <row r="167" spans="9:19" x14ac:dyDescent="0.25"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</row>
    <row r="168" spans="9:19" x14ac:dyDescent="0.25"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</row>
    <row r="169" spans="9:19" x14ac:dyDescent="0.25"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</row>
    <row r="170" spans="9:19" x14ac:dyDescent="0.25"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</row>
    <row r="171" spans="9:19" x14ac:dyDescent="0.25"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</row>
    <row r="172" spans="9:19" x14ac:dyDescent="0.25"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</row>
    <row r="173" spans="9:19" x14ac:dyDescent="0.25"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</row>
    <row r="174" spans="9:19" x14ac:dyDescent="0.25"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</row>
    <row r="175" spans="9:19" x14ac:dyDescent="0.25"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</row>
    <row r="176" spans="9:19" x14ac:dyDescent="0.25"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</row>
    <row r="177" spans="9:19" x14ac:dyDescent="0.25"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</row>
    <row r="178" spans="9:19" x14ac:dyDescent="0.25"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</row>
    <row r="179" spans="9:19" x14ac:dyDescent="0.25"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</row>
    <row r="180" spans="9:19" x14ac:dyDescent="0.25"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</row>
    <row r="181" spans="9:19" x14ac:dyDescent="0.25"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</row>
    <row r="182" spans="9:19" x14ac:dyDescent="0.25"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</row>
    <row r="183" spans="9:19" x14ac:dyDescent="0.25"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</row>
    <row r="184" spans="9:19" x14ac:dyDescent="0.25"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</row>
    <row r="185" spans="9:19" x14ac:dyDescent="0.25"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</row>
    <row r="186" spans="9:19" x14ac:dyDescent="0.25"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</row>
    <row r="187" spans="9:19" x14ac:dyDescent="0.25"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</row>
    <row r="188" spans="9:19" x14ac:dyDescent="0.25"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</row>
    <row r="189" spans="9:19" x14ac:dyDescent="0.25"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</row>
    <row r="190" spans="9:19" x14ac:dyDescent="0.25"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</row>
    <row r="191" spans="9:19" x14ac:dyDescent="0.25"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</row>
    <row r="192" spans="9:19" x14ac:dyDescent="0.25"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</row>
    <row r="193" spans="9:19" x14ac:dyDescent="0.25"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</row>
    <row r="194" spans="9:19" x14ac:dyDescent="0.25"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</row>
    <row r="195" spans="9:19" x14ac:dyDescent="0.25"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</row>
    <row r="196" spans="9:19" x14ac:dyDescent="0.25"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</row>
    <row r="197" spans="9:19" x14ac:dyDescent="0.25"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</row>
    <row r="198" spans="9:19" x14ac:dyDescent="0.25"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</row>
    <row r="199" spans="9:19" x14ac:dyDescent="0.25"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</row>
    <row r="200" spans="9:19" x14ac:dyDescent="0.25"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</row>
    <row r="201" spans="9:19" x14ac:dyDescent="0.25"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</row>
    <row r="202" spans="9:19" x14ac:dyDescent="0.25"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</row>
    <row r="203" spans="9:19" x14ac:dyDescent="0.25"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</row>
    <row r="204" spans="9:19" x14ac:dyDescent="0.25"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</row>
    <row r="205" spans="9:19" x14ac:dyDescent="0.25"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</row>
    <row r="206" spans="9:19" x14ac:dyDescent="0.25"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</row>
    <row r="207" spans="9:19" x14ac:dyDescent="0.25"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</row>
    <row r="208" spans="9:19" x14ac:dyDescent="0.25"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</row>
    <row r="209" spans="9:19" x14ac:dyDescent="0.25"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</row>
    <row r="210" spans="9:19" x14ac:dyDescent="0.25"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</row>
    <row r="211" spans="9:19" x14ac:dyDescent="0.25"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</row>
    <row r="212" spans="9:19" x14ac:dyDescent="0.25"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</row>
    <row r="213" spans="9:19" x14ac:dyDescent="0.25"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</row>
    <row r="214" spans="9:19" x14ac:dyDescent="0.25"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</row>
    <row r="215" spans="9:19" x14ac:dyDescent="0.25"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</row>
    <row r="216" spans="9:19" x14ac:dyDescent="0.25"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</row>
    <row r="217" spans="9:19" x14ac:dyDescent="0.25"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</row>
    <row r="218" spans="9:19" x14ac:dyDescent="0.25"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</row>
    <row r="219" spans="9:19" x14ac:dyDescent="0.25"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</row>
    <row r="220" spans="9:19" x14ac:dyDescent="0.25"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</row>
    <row r="221" spans="9:19" x14ac:dyDescent="0.25"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</row>
    <row r="222" spans="9:19" x14ac:dyDescent="0.25"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</row>
    <row r="223" spans="9:19" x14ac:dyDescent="0.25"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</row>
    <row r="224" spans="9:19" x14ac:dyDescent="0.25"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</row>
    <row r="225" spans="9:19" x14ac:dyDescent="0.25"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</row>
    <row r="226" spans="9:19" x14ac:dyDescent="0.25"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</row>
    <row r="227" spans="9:19" x14ac:dyDescent="0.25"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</row>
    <row r="228" spans="9:19" x14ac:dyDescent="0.25"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</row>
    <row r="229" spans="9:19" x14ac:dyDescent="0.25"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</row>
    <row r="230" spans="9:19" x14ac:dyDescent="0.25"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</row>
    <row r="231" spans="9:19" x14ac:dyDescent="0.25"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</row>
    <row r="232" spans="9:19" x14ac:dyDescent="0.25"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</row>
    <row r="233" spans="9:19" x14ac:dyDescent="0.25"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</row>
    <row r="234" spans="9:19" x14ac:dyDescent="0.25"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</row>
    <row r="235" spans="9:19" x14ac:dyDescent="0.25"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</row>
    <row r="236" spans="9:19" x14ac:dyDescent="0.25"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</row>
    <row r="237" spans="9:19" x14ac:dyDescent="0.25"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</row>
    <row r="238" spans="9:19" x14ac:dyDescent="0.25"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</row>
    <row r="239" spans="9:19" x14ac:dyDescent="0.25"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</row>
    <row r="240" spans="9:19" x14ac:dyDescent="0.25"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</row>
    <row r="241" spans="9:19" x14ac:dyDescent="0.25"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</row>
    <row r="242" spans="9:19" x14ac:dyDescent="0.25"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</row>
  </sheetData>
  <mergeCells count="32">
    <mergeCell ref="Q114:S114"/>
    <mergeCell ref="T114:X114"/>
    <mergeCell ref="F53:G53"/>
    <mergeCell ref="J53:K53"/>
    <mergeCell ref="O55:Q55"/>
    <mergeCell ref="O56:Q56"/>
    <mergeCell ref="O57:Q57"/>
    <mergeCell ref="O58:Q58"/>
    <mergeCell ref="H15:H16"/>
    <mergeCell ref="I15:K15"/>
    <mergeCell ref="L15:P15"/>
    <mergeCell ref="Q15:Q16"/>
    <mergeCell ref="R15:R16"/>
    <mergeCell ref="J52:K52"/>
    <mergeCell ref="B11:D11"/>
    <mergeCell ref="B15:C15"/>
    <mergeCell ref="D15:D16"/>
    <mergeCell ref="E15:E16"/>
    <mergeCell ref="F15:F16"/>
    <mergeCell ref="G15:G16"/>
    <mergeCell ref="B8:F8"/>
    <mergeCell ref="G9:H9"/>
    <mergeCell ref="I9:J9"/>
    <mergeCell ref="B10:D10"/>
    <mergeCell ref="G10:H10"/>
    <mergeCell ref="I10:J10"/>
    <mergeCell ref="K1:R1"/>
    <mergeCell ref="K2:R2"/>
    <mergeCell ref="K3:R3"/>
    <mergeCell ref="O4:R5"/>
    <mergeCell ref="N6:R6"/>
    <mergeCell ref="B7:F7"/>
  </mergeCells>
  <printOptions horizontalCentered="1"/>
  <pageMargins left="0" right="3.937007874015748E-2" top="0.19685039370078741" bottom="0.19685039370078741" header="0" footer="0"/>
  <pageSetup paperSize="9" scale="77" orientation="landscape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Мальч.ДДЮ </vt:lpstr>
      <vt:lpstr>'Мальч.ДДЮ 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DDIUY</dc:creator>
  <cp:lastModifiedBy>DDIUY</cp:lastModifiedBy>
  <dcterms:created xsi:type="dcterms:W3CDTF">2026-02-05T08:25:05Z</dcterms:created>
  <dcterms:modified xsi:type="dcterms:W3CDTF">2026-02-05T08:25:41Z</dcterms:modified>
</cp:coreProperties>
</file>